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Лист2!$A$1:$G$253</definedName>
  </definedNames>
  <calcPr calcId="125725"/>
</workbook>
</file>

<file path=xl/calcChain.xml><?xml version="1.0" encoding="utf-8"?>
<calcChain xmlns="http://schemas.openxmlformats.org/spreadsheetml/2006/main">
  <c r="F109" i="5"/>
  <c r="D109"/>
  <c r="B109"/>
  <c r="G99"/>
  <c r="F99"/>
  <c r="E99"/>
  <c r="C99"/>
  <c r="D99"/>
  <c r="B99"/>
  <c r="G93"/>
  <c r="F93"/>
  <c r="E93"/>
  <c r="C93"/>
  <c r="D93"/>
  <c r="B93"/>
  <c r="G77"/>
  <c r="G78"/>
  <c r="F77"/>
  <c r="E77"/>
  <c r="C77"/>
  <c r="D77"/>
  <c r="B77"/>
  <c r="G6"/>
  <c r="F6"/>
  <c r="E6"/>
  <c r="G49" l="1"/>
  <c r="F49"/>
  <c r="E17"/>
  <c r="E18"/>
  <c r="E19"/>
  <c r="E20"/>
  <c r="E22"/>
  <c r="E29"/>
  <c r="E31"/>
  <c r="E32"/>
  <c r="E33"/>
  <c r="E36"/>
  <c r="E37"/>
  <c r="E38"/>
  <c r="E39"/>
  <c r="E44"/>
  <c r="E45"/>
  <c r="E50"/>
  <c r="E56"/>
  <c r="E57"/>
  <c r="E60"/>
  <c r="E61"/>
  <c r="E62"/>
  <c r="E70"/>
  <c r="E71"/>
  <c r="E72"/>
  <c r="E73"/>
  <c r="E75"/>
  <c r="E78"/>
  <c r="E80"/>
  <c r="E83"/>
  <c r="E84"/>
  <c r="E85"/>
  <c r="E87"/>
  <c r="E88"/>
  <c r="E94"/>
  <c r="E95"/>
  <c r="E96"/>
  <c r="E98"/>
  <c r="E101"/>
  <c r="E105"/>
  <c r="E107"/>
  <c r="E108"/>
  <c r="G17"/>
  <c r="G18"/>
  <c r="G19"/>
  <c r="G20"/>
  <c r="G22"/>
  <c r="G29"/>
  <c r="G31"/>
  <c r="G32"/>
  <c r="G33"/>
  <c r="G36"/>
  <c r="G37"/>
  <c r="G38"/>
  <c r="G39"/>
  <c r="G40"/>
  <c r="G44"/>
  <c r="G45"/>
  <c r="G46"/>
  <c r="G50"/>
  <c r="G56"/>
  <c r="G57"/>
  <c r="G60"/>
  <c r="G61"/>
  <c r="G62"/>
  <c r="G70"/>
  <c r="G71"/>
  <c r="G72"/>
  <c r="G73"/>
  <c r="G74"/>
  <c r="G75"/>
  <c r="G79"/>
  <c r="G80"/>
  <c r="G83"/>
  <c r="G84"/>
  <c r="G85"/>
  <c r="G87"/>
  <c r="G88"/>
  <c r="G94"/>
  <c r="G95"/>
  <c r="G96"/>
  <c r="G98"/>
  <c r="G101"/>
  <c r="G103"/>
  <c r="G105"/>
  <c r="G107"/>
  <c r="G108"/>
  <c r="G112"/>
  <c r="F51"/>
  <c r="F23"/>
  <c r="D15"/>
  <c r="D13" s="1"/>
  <c r="F17" l="1"/>
  <c r="F18"/>
  <c r="F19"/>
  <c r="F20"/>
  <c r="F21"/>
  <c r="F22"/>
  <c r="F24"/>
  <c r="F25"/>
  <c r="F29"/>
  <c r="F30"/>
  <c r="F31"/>
  <c r="F32"/>
  <c r="F33"/>
  <c r="F36"/>
  <c r="F37"/>
  <c r="F38"/>
  <c r="F39"/>
  <c r="F40"/>
  <c r="F44"/>
  <c r="F45"/>
  <c r="F46"/>
  <c r="F50"/>
  <c r="F56"/>
  <c r="F57"/>
  <c r="F60"/>
  <c r="F61"/>
  <c r="F62"/>
  <c r="F70"/>
  <c r="F67" s="1"/>
  <c r="F71"/>
  <c r="F72"/>
  <c r="F73"/>
  <c r="F74"/>
  <c r="F75"/>
  <c r="F76"/>
  <c r="F78"/>
  <c r="F79"/>
  <c r="F80"/>
  <c r="F83"/>
  <c r="F81" s="1"/>
  <c r="F84"/>
  <c r="F85"/>
  <c r="F87"/>
  <c r="F88"/>
  <c r="F94"/>
  <c r="F95"/>
  <c r="F96"/>
  <c r="F98"/>
  <c r="F101"/>
  <c r="F103"/>
  <c r="F105"/>
  <c r="F107"/>
  <c r="F108"/>
  <c r="F110"/>
  <c r="F111"/>
  <c r="F112"/>
  <c r="F15" l="1"/>
  <c r="F68"/>
  <c r="E14"/>
  <c r="G14" l="1"/>
  <c r="B68" l="1"/>
  <c r="B67" s="1"/>
  <c r="D81" l="1"/>
  <c r="C81"/>
  <c r="B81"/>
  <c r="E81" l="1"/>
  <c r="G81"/>
  <c r="B10"/>
  <c r="B15"/>
  <c r="G15" l="1"/>
  <c r="B13"/>
  <c r="C34"/>
  <c r="G13" l="1"/>
  <c r="F13"/>
  <c r="C27"/>
  <c r="C26" s="1"/>
  <c r="D54" l="1"/>
  <c r="B34" l="1"/>
  <c r="D68" l="1"/>
  <c r="D67" s="1"/>
  <c r="D58"/>
  <c r="D52" s="1"/>
  <c r="D42"/>
  <c r="D41" s="1"/>
  <c r="D34"/>
  <c r="E34" s="1"/>
  <c r="C68"/>
  <c r="C67" s="1"/>
  <c r="E67" l="1"/>
  <c r="G67"/>
  <c r="G34"/>
  <c r="F34"/>
  <c r="E68"/>
  <c r="G68"/>
  <c r="D27"/>
  <c r="D26" s="1"/>
  <c r="D10"/>
  <c r="C10"/>
  <c r="C15"/>
  <c r="B54"/>
  <c r="E26" l="1"/>
  <c r="G54"/>
  <c r="E15"/>
  <c r="C13"/>
  <c r="E13" s="1"/>
  <c r="D9"/>
  <c r="D7" s="1"/>
  <c r="E27"/>
  <c r="F54"/>
  <c r="B27" l="1"/>
  <c r="G27" l="1"/>
  <c r="B26"/>
  <c r="F27"/>
  <c r="G26" l="1"/>
  <c r="F26"/>
  <c r="B42"/>
  <c r="G42" l="1"/>
  <c r="B41"/>
  <c r="F42"/>
  <c r="F41" l="1"/>
  <c r="G41"/>
  <c r="C58"/>
  <c r="E58" s="1"/>
  <c r="C54"/>
  <c r="C42"/>
  <c r="E54" l="1"/>
  <c r="C52"/>
  <c r="E52" s="1"/>
  <c r="E42"/>
  <c r="C41"/>
  <c r="E41" s="1"/>
  <c r="C9"/>
  <c r="B58"/>
  <c r="G58" l="1"/>
  <c r="B52"/>
  <c r="F58"/>
  <c r="B9"/>
  <c r="F52" l="1"/>
  <c r="G52"/>
  <c r="F14"/>
  <c r="F9" s="1"/>
  <c r="F10" l="1"/>
  <c r="C7" l="1"/>
  <c r="B7"/>
  <c r="F7" l="1"/>
  <c r="G9"/>
  <c r="E10"/>
  <c r="G10"/>
  <c r="E9"/>
  <c r="E7" l="1"/>
  <c r="G7"/>
</calcChain>
</file>

<file path=xl/sharedStrings.xml><?xml version="1.0" encoding="utf-8"?>
<sst xmlns="http://schemas.openxmlformats.org/spreadsheetml/2006/main" count="256" uniqueCount="245">
  <si>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</si>
  <si>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</si>
  <si>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</si>
  <si>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</si>
  <si>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</si>
  <si>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</si>
  <si>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</si>
  <si>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</si>
  <si>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</si>
  <si>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</si>
  <si>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</si>
  <si>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</si>
  <si>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</si>
  <si>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</si>
  <si>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</si>
  <si>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</si>
  <si>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</si>
  <si>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</si>
  <si>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</si>
  <si>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</si>
  <si>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</si>
  <si>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</si>
  <si>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</si>
  <si>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</si>
  <si>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</si>
  <si>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</si>
  <si>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</si>
  <si>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</si>
  <si>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</si>
  <si>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</si>
  <si>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</si>
  <si>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</si>
  <si>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</si>
  <si>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</si>
  <si>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</si>
  <si>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</si>
  <si>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</si>
  <si>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</si>
  <si>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</si>
  <si>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</si>
  <si>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</si>
  <si>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</si>
  <si>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</si>
  <si>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</si>
  <si>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</si>
  <si>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</si>
  <si>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</si>
  <si>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</si>
  <si>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</si>
  <si>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</si>
  <si>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</si>
  <si>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</si>
  <si>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</si>
  <si>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</si>
  <si>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</si>
  <si>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</si>
  <si>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</si>
  <si>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</si>
  <si>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</si>
  <si>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</si>
  <si>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</si>
  <si>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</si>
  <si>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</si>
  <si>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</si>
  <si>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</si>
  <si>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</si>
  <si>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</si>
  <si>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</si>
  <si>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</si>
  <si>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</si>
  <si>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</si>
  <si>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</si>
  <si>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</si>
  <si>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</si>
  <si>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</si>
  <si>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</si>
  <si>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</si>
  <si>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</si>
  <si>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</si>
  <si>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</si>
  <si>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</si>
  <si>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</si>
  <si>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</si>
  <si>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</si>
  <si>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</si>
  <si>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Утверждено в бюджете на 2023 год 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</si>
  <si>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</si>
  <si>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</si>
  <si>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</si>
  <si>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</si>
  <si>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Фактически поступило с начала года на 01.07.2022 г. </t>
  </si>
  <si>
    <t>% выполнения фактических поступлений на 01.07.2023 г. к плану 2023 года</t>
  </si>
  <si>
    <t xml:space="preserve">Фактически поступило с начала года на 01.07.2023 г. </t>
  </si>
  <si>
    <t xml:space="preserve">Отклонения факта на 01.07.2023 г. от 01.07.2022 г., </t>
  </si>
  <si>
    <t xml:space="preserve">Сбор за пользование объектами водных биологических ресурсов </t>
  </si>
  <si>
    <t>Поступление доходов в областной бюджет Курской области в 2023 году                                                                                              (по данным отчета)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</si>
  <si>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</si>
  <si>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</si>
  <si>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</si>
  <si>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</si>
  <si>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</si>
  <si>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</si>
  <si>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</si>
  <si>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</si>
  <si>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</si>
  <si>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</si>
  <si>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</si>
  <si>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</si>
  <si>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</si>
  <si>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</si>
  <si>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</si>
  <si>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</si>
  <si>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</si>
  <si>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</si>
  <si>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</si>
  <si>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</si>
  <si>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</si>
  <si>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</si>
  <si>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</si>
  <si>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</si>
  <si>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</si>
  <si>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</si>
  <si>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</si>
  <si>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бюджетной системы Российской Федерации, на территориях которых введен средний уровень реагирования,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профессиональных доход", на восстановление и (или) поддержание предпринимательской деятельности за счет средств резервного фонда Правительства Российской Федерации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</si>
  <si>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</si>
  <si>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</si>
  <si>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</si>
  <si>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</si>
  <si>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</si>
  <si>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</si>
  <si>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</si>
  <si>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</si>
  <si>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</si>
  <si>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</si>
  <si>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</si>
  <si>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</si>
  <si>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</si>
  <si>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</si>
  <si>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</si>
  <si>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</si>
  <si>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</si>
  <si>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</si>
  <si>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</si>
  <si>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сельского туризма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</si>
  <si>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</si>
  <si>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</si>
  <si>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</si>
  <si>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</si>
  <si>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</si>
  <si>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</si>
  <si>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</si>
  <si>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</si>
  <si>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</si>
  <si>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</si>
  <si>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</si>
  <si>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</si>
  <si>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</si>
  <si>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</si>
  <si>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</si>
  <si>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</si>
  <si>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</si>
  <si>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</si>
  <si>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</si>
  <si>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</si>
  <si>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</si>
  <si>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</si>
  <si>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</si>
  <si>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</si>
  <si>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</si>
  <si>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</si>
  <si>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</si>
  <si>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</si>
  <si>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</si>
  <si>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</si>
  <si>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</si>
  <si>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</si>
  <si>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</si>
  <si>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</si>
  <si>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</si>
  <si>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</si>
  <si>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</si>
  <si>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</si>
  <si>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</si>
  <si>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</si>
  <si>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</si>
  <si>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</si>
  <si>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</si>
  <si>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</si>
  <si>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</si>
  <si>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</si>
  <si>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</si>
  <si>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</si>
  <si>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</si>
  <si>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</si>
  <si>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</si>
  <si>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</si>
  <si>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субъектов Российской Федерации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</si>
  <si>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формирование запаса лесных семян для лесовосстановления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</si>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</sst>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65">
    <xf numFmtId="0" fontId="0" fillId="0" borderId="0" xfId="0"/>
    <xf numFmtId="0" fontId="0" fillId="0" borderId="0" xfId="0" applyFill="1"/>
    <xf numFmtId="0" fontId="7" fillId="0" borderId="0" xfId="0" applyFont="1"/>
    <xf numFmtId="0" fontId="8" fillId="0" borderId="0" xfId="0" applyFont="1"/>
    <xf numFmtId="0" fontId="1" fillId="0" borderId="0" xfId="0" applyFont="1" applyFill="1" applyAlignment="1">
      <alignment horizontal="right"/>
    </xf>
    <xf numFmtId="0" fontId="15" fillId="0" borderId="0" xfId="0" applyFont="1" applyFill="1"/>
    <xf numFmtId="0" fontId="15" fillId="0" borderId="0" xfId="0" applyFont="1"/>
    <xf numFmtId="0" fontId="0" fillId="0" borderId="0" xfId="0" applyFont="1"/>
    <xf numFmtId="3" fontId="13" fillId="0" borderId="0" xfId="0" applyNumberFormat="1" applyFont="1" applyFill="1"/>
    <xf numFmtId="3" fontId="0" fillId="0" borderId="0" xfId="0" applyNumberFormat="1" applyFill="1"/>
    <xf numFmtId="3" fontId="14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/>
    <xf numFmtId="3" fontId="15" fillId="0" borderId="0" xfId="0" applyNumberFormat="1" applyFont="1" applyFill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/>
    <xf numFmtId="3" fontId="15" fillId="0" borderId="0" xfId="0" applyNumberFormat="1" applyFont="1"/>
    <xf numFmtId="0" fontId="20" fillId="2" borderId="1" xfId="1" applyNumberFormat="1" applyFont="1" applyFill="1" applyBorder="1" applyAlignment="1">
      <alignment wrapText="1"/>
    </xf>
    <xf numFmtId="0" fontId="20" fillId="2" borderId="1" xfId="1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 wrapText="1"/>
    </xf>
    <xf numFmtId="164" fontId="21" fillId="0" borderId="1" xfId="0" applyNumberFormat="1" applyFont="1" applyFill="1" applyBorder="1" applyAlignment="1">
      <alignment horizontal="right" vertical="center"/>
    </xf>
    <xf numFmtId="3" fontId="22" fillId="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3" fontId="2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quotePrefix="1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/>
    </xf>
    <xf numFmtId="1" fontId="25" fillId="0" borderId="1" xfId="0" applyNumberFormat="1" applyFont="1" applyFill="1" applyBorder="1" applyAlignment="1">
      <alignment horizontal="right" vertical="center"/>
    </xf>
    <xf numFmtId="0" fontId="26" fillId="2" borderId="1" xfId="1" applyNumberFormat="1" applyFont="1" applyFill="1" applyBorder="1" applyAlignment="1">
      <alignment wrapText="1"/>
    </xf>
    <xf numFmtId="0" fontId="27" fillId="2" borderId="1" xfId="1" applyNumberFormat="1" applyFont="1" applyFill="1" applyBorder="1" applyAlignment="1">
      <alignment wrapText="1"/>
    </xf>
    <xf numFmtId="3" fontId="21" fillId="0" borderId="1" xfId="0" applyNumberFormat="1" applyFont="1" applyFill="1" applyBorder="1" applyAlignment="1">
      <alignment horizontal="right"/>
    </xf>
    <xf numFmtId="164" fontId="21" fillId="0" borderId="1" xfId="0" applyNumberFormat="1" applyFont="1" applyFill="1" applyBorder="1" applyAlignment="1">
      <alignment horizontal="right" wrapText="1"/>
    </xf>
    <xf numFmtId="3" fontId="21" fillId="0" borderId="1" xfId="0" applyNumberFormat="1" applyFont="1" applyFill="1" applyBorder="1" applyAlignment="1">
      <alignment horizontal="right" wrapText="1"/>
    </xf>
    <xf numFmtId="164" fontId="21" fillId="0" borderId="1" xfId="0" applyNumberFormat="1" applyFont="1" applyFill="1" applyBorder="1" applyAlignment="1">
      <alignment horizontal="right"/>
    </xf>
    <xf numFmtId="3" fontId="28" fillId="0" borderId="1" xfId="0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/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2"/>
  <sheetViews>
    <sheetView tabSelected="1" zoomScaleNormal="100" workbookViewId="0">
      <selection activeCell="I110" sqref="I110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37.5" customHeight="1">
      <c r="A1" s="58" t="s">
        <v>95</v>
      </c>
      <c r="B1" s="58"/>
      <c r="C1" s="58"/>
      <c r="D1" s="58"/>
      <c r="E1" s="58"/>
      <c r="F1" s="59"/>
      <c r="G1" s="59"/>
    </row>
    <row r="2" spans="1:11" ht="11.25" customHeight="1">
      <c r="D2" s="4"/>
      <c r="E2" s="4"/>
      <c r="F2" s="57" t="s">
        <v>31</v>
      </c>
      <c r="G2" s="57"/>
    </row>
    <row r="3" spans="1:11" ht="15.75" customHeight="1">
      <c r="A3" s="61" t="s">
        <v>2</v>
      </c>
      <c r="B3" s="61"/>
      <c r="C3" s="61"/>
      <c r="D3" s="61"/>
      <c r="E3" s="61"/>
      <c r="F3" s="61"/>
      <c r="G3" s="61"/>
    </row>
    <row r="4" spans="1:11" s="2" customFormat="1" ht="44.25" customHeight="1">
      <c r="A4" s="61"/>
      <c r="B4" s="61" t="s">
        <v>90</v>
      </c>
      <c r="C4" s="55" t="s">
        <v>85</v>
      </c>
      <c r="D4" s="61" t="s">
        <v>92</v>
      </c>
      <c r="E4" s="55" t="s">
        <v>91</v>
      </c>
      <c r="F4" s="60" t="s">
        <v>93</v>
      </c>
      <c r="G4" s="60"/>
    </row>
    <row r="5" spans="1:11" s="3" customFormat="1" ht="46.5" customHeight="1">
      <c r="A5" s="61"/>
      <c r="B5" s="56"/>
      <c r="C5" s="56"/>
      <c r="D5" s="56"/>
      <c r="E5" s="62"/>
      <c r="F5" s="29" t="s">
        <v>69</v>
      </c>
      <c r="G5" s="29" t="s">
        <v>30</v>
      </c>
      <c r="J5" s="15"/>
    </row>
    <row r="6" spans="1:11" s="3" customFormat="1" ht="24" customHeight="1">
      <c r="A6" s="21" t="s">
        <v>96</v>
      </c>
      <c r="B6" s="22">
        <v>45500487.412270002</v>
      </c>
      <c r="C6" s="22">
        <v>82726360.704999998</v>
      </c>
      <c r="D6" s="22">
        <v>52449373.951300003</v>
      </c>
      <c r="E6" s="23">
        <f>D6/C6*100</f>
        <v>63.401041100228106</v>
      </c>
      <c r="F6" s="24">
        <f>D6-B6</f>
        <v>6948886.5390300006</v>
      </c>
      <c r="G6" s="25">
        <f>D6/B6*100</f>
        <v>115.2721145074066</v>
      </c>
      <c r="J6" s="15"/>
    </row>
    <row r="7" spans="1:11" ht="15.75" customHeight="1">
      <c r="A7" s="29" t="s">
        <v>56</v>
      </c>
      <c r="B7" s="24">
        <f>B9+B10</f>
        <v>32128343</v>
      </c>
      <c r="C7" s="24">
        <f t="shared" ref="C7" si="0">C9+C10</f>
        <v>60375123</v>
      </c>
      <c r="D7" s="24">
        <f>D9+D10</f>
        <v>31603087</v>
      </c>
      <c r="E7" s="25">
        <f>(D7/C7)*100</f>
        <v>52.34455091710538</v>
      </c>
      <c r="F7" s="24">
        <f t="shared" ref="F7" si="1">F9+F10</f>
        <v>-525256</v>
      </c>
      <c r="G7" s="25">
        <f>(D7/B7)*100</f>
        <v>98.365131995758375</v>
      </c>
      <c r="H7" s="14"/>
      <c r="I7" s="14"/>
      <c r="J7" s="14"/>
    </row>
    <row r="8" spans="1:11">
      <c r="A8" s="30" t="s">
        <v>32</v>
      </c>
      <c r="B8" s="24"/>
      <c r="C8" s="24"/>
      <c r="D8" s="24"/>
      <c r="E8" s="25"/>
      <c r="F8" s="24"/>
      <c r="G8" s="25"/>
      <c r="H8" s="14"/>
      <c r="I8" s="14"/>
      <c r="J8" s="14"/>
    </row>
    <row r="9" spans="1:11">
      <c r="A9" s="29" t="s">
        <v>16</v>
      </c>
      <c r="B9" s="24">
        <f>B14+B15+B27+B42+B47+B48+B49+B53+B54+B58+B62+B63+B68+B74+B75+B76+B50</f>
        <v>31383185</v>
      </c>
      <c r="C9" s="24">
        <f>C14+C15+C27+C42+C47+C48+C49+C53+C54+C58+C62+C63+C68+C74+C75+C76+C50</f>
        <v>59453279</v>
      </c>
      <c r="D9" s="24">
        <f>D14+D15+D27+D42+D47+D48+D49+D53+D54+D58+D62+D63+D68+D74+D75+D76+D50+D51</f>
        <v>30924024</v>
      </c>
      <c r="E9" s="25">
        <f>(D9/C9)*100</f>
        <v>52.013992365332783</v>
      </c>
      <c r="F9" s="24">
        <f>F14+F15+F27+F42+F47+F48+F49+F53+F54+F58+F62+F63+F68+F74+F75+F76+F50+F51</f>
        <v>-459161</v>
      </c>
      <c r="G9" s="25">
        <f>(D9/B9)*100</f>
        <v>98.536920328513503</v>
      </c>
      <c r="H9" s="14"/>
      <c r="I9" s="14"/>
    </row>
    <row r="10" spans="1:11" ht="21" customHeight="1">
      <c r="A10" s="29" t="s">
        <v>15</v>
      </c>
      <c r="B10" s="24">
        <f>B78+B80+B81+B87+B88+B89+B94+B95+B96+B97+B98+B100+B101+B102+B103+B104+B107+B108+B110+B111+B105+B79+B112</f>
        <v>745158</v>
      </c>
      <c r="C10" s="24">
        <f>C78+C80+C81+C87+C88+C89+C94+C95+C96+C97+C98+C100+C101+C102+C103+C104+C107+C108+C110+C111+C105+C79+C112</f>
        <v>921844</v>
      </c>
      <c r="D10" s="24">
        <f>D78+D80+D81+D87+D88+D89+D94+D95+D96+D97+D98+D100+D101+D102+D103+D104+D107+D108+D110+D111+D105+D79+D112</f>
        <v>679063</v>
      </c>
      <c r="E10" s="25">
        <f>(D10/C10)*100</f>
        <v>73.66354827931842</v>
      </c>
      <c r="F10" s="24">
        <f>F78+F80+F81+F87+F88+F89+F94+F95+F96+F97+F98+F100+F101+F102+F103+F104+F107+F108+F110+F111+F105+F79+F112</f>
        <v>-66095</v>
      </c>
      <c r="G10" s="25">
        <f>(D10/B10)*100</f>
        <v>91.130069059179391</v>
      </c>
      <c r="H10" s="14"/>
      <c r="I10" s="14"/>
    </row>
    <row r="11" spans="1:11" ht="2.25" hidden="1" customHeight="1">
      <c r="A11" s="29"/>
      <c r="B11" s="24"/>
      <c r="C11" s="24"/>
      <c r="D11" s="26"/>
      <c r="E11" s="31"/>
      <c r="F11" s="26"/>
      <c r="G11" s="31"/>
      <c r="I11" s="14"/>
    </row>
    <row r="12" spans="1:11">
      <c r="A12" s="17" t="s">
        <v>3</v>
      </c>
      <c r="B12" s="32"/>
      <c r="C12" s="32"/>
      <c r="D12" s="26"/>
      <c r="E12" s="31"/>
      <c r="F12" s="26"/>
      <c r="G12" s="31"/>
      <c r="I12" s="14"/>
    </row>
    <row r="13" spans="1:11">
      <c r="A13" s="33" t="s">
        <v>236</v>
      </c>
      <c r="B13" s="32">
        <f>B14+B15</f>
        <v>22941008</v>
      </c>
      <c r="C13" s="32">
        <f t="shared" ref="C13:D13" si="2">C14+C15</f>
        <v>41711977</v>
      </c>
      <c r="D13" s="32">
        <f t="shared" si="2"/>
        <v>21848373</v>
      </c>
      <c r="E13" s="31">
        <f>D13/C13*100</f>
        <v>52.379135613735116</v>
      </c>
      <c r="F13" s="26">
        <f>D13-B13</f>
        <v>-1092635</v>
      </c>
      <c r="G13" s="31">
        <f>(D13/B13)*100</f>
        <v>95.237197075211341</v>
      </c>
      <c r="I13" s="14"/>
    </row>
    <row r="14" spans="1:11" s="1" customFormat="1" ht="15.75">
      <c r="A14" s="33" t="s">
        <v>4</v>
      </c>
      <c r="B14" s="26">
        <v>16107300</v>
      </c>
      <c r="C14" s="26">
        <v>25050531</v>
      </c>
      <c r="D14" s="26">
        <v>14282182</v>
      </c>
      <c r="E14" s="31">
        <f>D14/C14*100</f>
        <v>57.013490053364535</v>
      </c>
      <c r="F14" s="26">
        <f>D14-B14</f>
        <v>-1825118</v>
      </c>
      <c r="G14" s="31">
        <f>(D14/B14)*100</f>
        <v>88.669001011963516</v>
      </c>
      <c r="H14" s="8"/>
      <c r="I14" s="14"/>
      <c r="K14" s="9"/>
    </row>
    <row r="15" spans="1:11" s="1" customFormat="1" ht="15" customHeight="1">
      <c r="A15" s="33" t="s">
        <v>5</v>
      </c>
      <c r="B15" s="34">
        <f>B17+B18+B19+B20+B22+B24+B25</f>
        <v>6833708</v>
      </c>
      <c r="C15" s="34">
        <f>C17+C18+C19+C20+C22</f>
        <v>16661446</v>
      </c>
      <c r="D15" s="34">
        <f>D17+D18+D19+D20+D21+D22+D24+D25+D23</f>
        <v>7566191</v>
      </c>
      <c r="E15" s="31">
        <f>D15/C15*100</f>
        <v>45.411370657744833</v>
      </c>
      <c r="F15" s="26">
        <f>F17+F18+F19+F20+F21+F22+F24+F25+F23</f>
        <v>732483</v>
      </c>
      <c r="G15" s="31">
        <f>(D15/B15)*100</f>
        <v>110.71867571748749</v>
      </c>
      <c r="H15" s="8"/>
      <c r="I15" s="14"/>
    </row>
    <row r="16" spans="1:11" s="5" customFormat="1" ht="15.75">
      <c r="A16" s="17" t="s">
        <v>32</v>
      </c>
      <c r="B16" s="27"/>
      <c r="C16" s="26"/>
      <c r="D16" s="27"/>
      <c r="E16" s="31"/>
      <c r="F16" s="27"/>
      <c r="G16" s="31"/>
      <c r="H16" s="8"/>
      <c r="I16" s="14"/>
    </row>
    <row r="17" spans="1:11" s="5" customFormat="1" ht="67.5">
      <c r="A17" s="35" t="s">
        <v>64</v>
      </c>
      <c r="B17" s="27">
        <v>5709941</v>
      </c>
      <c r="C17" s="27">
        <v>15033830</v>
      </c>
      <c r="D17" s="27">
        <v>6286891</v>
      </c>
      <c r="E17" s="31">
        <f>D17/C17*100</f>
        <v>41.818292477698634</v>
      </c>
      <c r="F17" s="27">
        <f t="shared" ref="F17:F27" si="3">D17-B17</f>
        <v>576950</v>
      </c>
      <c r="G17" s="31">
        <f>(D17/B17)*100</f>
        <v>110.10430755764375</v>
      </c>
      <c r="H17" s="8"/>
    </row>
    <row r="18" spans="1:11" s="5" customFormat="1" ht="90">
      <c r="A18" s="35" t="s">
        <v>65</v>
      </c>
      <c r="B18" s="27">
        <v>49365</v>
      </c>
      <c r="C18" s="27">
        <v>211297</v>
      </c>
      <c r="D18" s="27">
        <v>34521</v>
      </c>
      <c r="E18" s="31">
        <f>D18/C18*100</f>
        <v>16.337666885947268</v>
      </c>
      <c r="F18" s="27">
        <f t="shared" si="3"/>
        <v>-14844</v>
      </c>
      <c r="G18" s="31">
        <f>(D18/B18)*100</f>
        <v>69.930112427833492</v>
      </c>
      <c r="H18" s="8"/>
    </row>
    <row r="19" spans="1:11" s="5" customFormat="1" ht="33.75">
      <c r="A19" s="35" t="s">
        <v>37</v>
      </c>
      <c r="B19" s="27">
        <v>66670</v>
      </c>
      <c r="C19" s="27">
        <v>116526</v>
      </c>
      <c r="D19" s="27">
        <v>11570</v>
      </c>
      <c r="E19" s="31">
        <f>D19/C19*100</f>
        <v>9.9291145323790388</v>
      </c>
      <c r="F19" s="27">
        <f t="shared" si="3"/>
        <v>-55100</v>
      </c>
      <c r="G19" s="31">
        <f>(D19/B19)*100</f>
        <v>17.35413229338533</v>
      </c>
      <c r="H19" s="8"/>
    </row>
    <row r="20" spans="1:11" s="5" customFormat="1" ht="69" customHeight="1">
      <c r="A20" s="35" t="s">
        <v>63</v>
      </c>
      <c r="B20" s="27">
        <v>83178</v>
      </c>
      <c r="C20" s="27">
        <v>181327</v>
      </c>
      <c r="D20" s="27">
        <v>52590</v>
      </c>
      <c r="E20" s="31">
        <f>D20/C20*100</f>
        <v>29.002851202523615</v>
      </c>
      <c r="F20" s="27">
        <f t="shared" si="3"/>
        <v>-30588</v>
      </c>
      <c r="G20" s="31">
        <f>(D20/B20)*100</f>
        <v>63.225852989973305</v>
      </c>
      <c r="H20" s="8"/>
    </row>
    <row r="21" spans="1:11" s="5" customFormat="1" ht="46.5" customHeight="1">
      <c r="A21" s="35" t="s">
        <v>87</v>
      </c>
      <c r="B21" s="27"/>
      <c r="C21" s="27"/>
      <c r="D21" s="27">
        <v>-8</v>
      </c>
      <c r="E21" s="31">
        <v>0</v>
      </c>
      <c r="F21" s="27">
        <f t="shared" si="3"/>
        <v>-8</v>
      </c>
      <c r="G21" s="31">
        <v>0</v>
      </c>
      <c r="H21" s="8"/>
    </row>
    <row r="22" spans="1:11" s="5" customFormat="1" ht="33.75">
      <c r="A22" s="35" t="s">
        <v>74</v>
      </c>
      <c r="B22" s="27">
        <v>924554</v>
      </c>
      <c r="C22" s="27">
        <v>1118466</v>
      </c>
      <c r="D22" s="27">
        <v>170347</v>
      </c>
      <c r="E22" s="31">
        <f>D22/C22*100</f>
        <v>15.230413798899564</v>
      </c>
      <c r="F22" s="27">
        <f t="shared" si="3"/>
        <v>-754207</v>
      </c>
      <c r="G22" s="31">
        <f>(D22/B22)*100</f>
        <v>18.424775621542928</v>
      </c>
      <c r="H22" s="11"/>
      <c r="I22" s="12"/>
      <c r="K22" s="10"/>
    </row>
    <row r="23" spans="1:11" s="5" customFormat="1" ht="79.5" customHeight="1">
      <c r="A23" s="35" t="s">
        <v>88</v>
      </c>
      <c r="B23" s="27"/>
      <c r="C23" s="27"/>
      <c r="D23" s="27">
        <v>4</v>
      </c>
      <c r="E23" s="31">
        <v>0</v>
      </c>
      <c r="F23" s="27">
        <f t="shared" si="3"/>
        <v>4</v>
      </c>
      <c r="G23" s="31">
        <v>0</v>
      </c>
      <c r="H23" s="11"/>
      <c r="I23" s="12"/>
      <c r="K23" s="10"/>
    </row>
    <row r="24" spans="1:11" s="5" customFormat="1" ht="79.5" customHeight="1">
      <c r="A24" s="36" t="s">
        <v>83</v>
      </c>
      <c r="B24" s="27"/>
      <c r="C24" s="27"/>
      <c r="D24" s="27">
        <v>103014</v>
      </c>
      <c r="E24" s="31">
        <v>0</v>
      </c>
      <c r="F24" s="27">
        <f t="shared" si="3"/>
        <v>103014</v>
      </c>
      <c r="G24" s="31">
        <v>0</v>
      </c>
      <c r="H24" s="11"/>
      <c r="I24" s="12"/>
      <c r="K24" s="10"/>
    </row>
    <row r="25" spans="1:11" s="5" customFormat="1" ht="67.5">
      <c r="A25" s="36" t="s">
        <v>84</v>
      </c>
      <c r="B25" s="27"/>
      <c r="C25" s="27"/>
      <c r="D25" s="27">
        <v>907262</v>
      </c>
      <c r="E25" s="31">
        <v>0</v>
      </c>
      <c r="F25" s="27">
        <f t="shared" si="3"/>
        <v>907262</v>
      </c>
      <c r="G25" s="31">
        <v>0</v>
      </c>
      <c r="H25" s="11"/>
      <c r="I25" s="12"/>
      <c r="K25" s="10"/>
    </row>
    <row r="26" spans="1:11" s="5" customFormat="1" ht="33.75">
      <c r="A26" s="63" t="s">
        <v>237</v>
      </c>
      <c r="B26" s="27">
        <f>B27</f>
        <v>2766704</v>
      </c>
      <c r="C26" s="27">
        <f t="shared" ref="C26:D26" si="4">C27</f>
        <v>5254603</v>
      </c>
      <c r="D26" s="27">
        <f t="shared" si="4"/>
        <v>2892798</v>
      </c>
      <c r="E26" s="31">
        <f>D26/C26*100</f>
        <v>55.052646222749843</v>
      </c>
      <c r="F26" s="26">
        <f t="shared" si="3"/>
        <v>126094</v>
      </c>
      <c r="G26" s="31">
        <f>(D26/B26)*100</f>
        <v>104.55755295832152</v>
      </c>
      <c r="H26" s="11"/>
      <c r="I26" s="12"/>
      <c r="K26" s="10"/>
    </row>
    <row r="27" spans="1:11" s="5" customFormat="1" ht="24">
      <c r="A27" s="33" t="s">
        <v>6</v>
      </c>
      <c r="B27" s="34">
        <f>B29+B30+B31+B32+B33+B34</f>
        <v>2766704</v>
      </c>
      <c r="C27" s="34">
        <f>C29+C30+C31+C32+C33+C34</f>
        <v>5254603</v>
      </c>
      <c r="D27" s="34">
        <f>D29+D30+D31+D32+D33+D34</f>
        <v>2892798</v>
      </c>
      <c r="E27" s="31">
        <f>D27/C27*100</f>
        <v>55.052646222749843</v>
      </c>
      <c r="F27" s="26">
        <f t="shared" si="3"/>
        <v>126094</v>
      </c>
      <c r="G27" s="31">
        <f>(D27/B27)*100</f>
        <v>104.55755295832152</v>
      </c>
      <c r="H27" s="8"/>
      <c r="I27" s="13"/>
    </row>
    <row r="28" spans="1:11" s="5" customFormat="1" ht="15.75">
      <c r="A28" s="17" t="s">
        <v>32</v>
      </c>
      <c r="B28" s="27"/>
      <c r="C28" s="26"/>
      <c r="D28" s="27"/>
      <c r="E28" s="31"/>
      <c r="F28" s="27"/>
      <c r="G28" s="31"/>
      <c r="H28" s="8"/>
      <c r="I28" s="13"/>
      <c r="J28" s="13"/>
    </row>
    <row r="29" spans="1:11" s="5" customFormat="1" ht="15.75">
      <c r="A29" s="17" t="s">
        <v>38</v>
      </c>
      <c r="B29" s="27">
        <v>128529</v>
      </c>
      <c r="C29" s="27">
        <v>95734</v>
      </c>
      <c r="D29" s="27">
        <v>93907</v>
      </c>
      <c r="E29" s="31">
        <f>D29/C29*100</f>
        <v>98.091587105939368</v>
      </c>
      <c r="F29" s="27">
        <f t="shared" ref="F29:F34" si="5">D29-B29</f>
        <v>-34622</v>
      </c>
      <c r="G29" s="31">
        <f>(D29/B29)*100</f>
        <v>73.062888530993007</v>
      </c>
      <c r="H29" s="8"/>
      <c r="I29" s="13"/>
    </row>
    <row r="30" spans="1:11" s="5" customFormat="1" ht="15.75">
      <c r="A30" s="17" t="s">
        <v>39</v>
      </c>
      <c r="B30" s="27">
        <v>46</v>
      </c>
      <c r="C30" s="27">
        <v>5210</v>
      </c>
      <c r="D30" s="27">
        <v>-245</v>
      </c>
      <c r="E30" s="31">
        <v>0</v>
      </c>
      <c r="F30" s="27">
        <f t="shared" si="5"/>
        <v>-291</v>
      </c>
      <c r="G30" s="31">
        <v>0</v>
      </c>
      <c r="H30" s="8"/>
      <c r="I30" s="13"/>
    </row>
    <row r="31" spans="1:11" s="5" customFormat="1" ht="15.75">
      <c r="A31" s="17" t="s">
        <v>40</v>
      </c>
      <c r="B31" s="27">
        <v>67770</v>
      </c>
      <c r="C31" s="27">
        <v>203499</v>
      </c>
      <c r="D31" s="27">
        <v>188444</v>
      </c>
      <c r="E31" s="31">
        <f>D31/C31*100</f>
        <v>92.601929247809565</v>
      </c>
      <c r="F31" s="27">
        <f t="shared" si="5"/>
        <v>120674</v>
      </c>
      <c r="G31" s="31">
        <f>(D31/B31)*100</f>
        <v>278.06404013575332</v>
      </c>
      <c r="H31" s="8"/>
      <c r="I31" s="13"/>
    </row>
    <row r="32" spans="1:11" s="5" customFormat="1" ht="15.75">
      <c r="A32" s="17" t="s">
        <v>41</v>
      </c>
      <c r="B32" s="27">
        <v>540879</v>
      </c>
      <c r="C32" s="27">
        <v>1066866</v>
      </c>
      <c r="D32" s="27">
        <v>501780</v>
      </c>
      <c r="E32" s="31">
        <f>D32/C32*100</f>
        <v>47.033085692111285</v>
      </c>
      <c r="F32" s="27">
        <f t="shared" si="5"/>
        <v>-39099</v>
      </c>
      <c r="G32" s="31">
        <f>(D32/B32)*100</f>
        <v>92.771211306040726</v>
      </c>
      <c r="H32" s="8"/>
      <c r="I32" s="13"/>
    </row>
    <row r="33" spans="1:9" s="5" customFormat="1" ht="15.75">
      <c r="A33" s="17" t="s">
        <v>57</v>
      </c>
      <c r="B33" s="27">
        <v>6561</v>
      </c>
      <c r="C33" s="27">
        <v>29274</v>
      </c>
      <c r="D33" s="27">
        <v>8692</v>
      </c>
      <c r="E33" s="31">
        <f>D33/C33*100</f>
        <v>29.691876750700281</v>
      </c>
      <c r="F33" s="27">
        <f t="shared" si="5"/>
        <v>2131</v>
      </c>
      <c r="G33" s="31">
        <f>(D33/B33)*100</f>
        <v>132.47980490778846</v>
      </c>
      <c r="H33" s="8"/>
      <c r="I33" s="13"/>
    </row>
    <row r="34" spans="1:9" s="5" customFormat="1" ht="15.75">
      <c r="A34" s="17" t="s">
        <v>42</v>
      </c>
      <c r="B34" s="32">
        <f>B36+B37+B38+B39+B40</f>
        <v>2022919</v>
      </c>
      <c r="C34" s="32">
        <f>C36+C37+C38+C39+C40</f>
        <v>3854020</v>
      </c>
      <c r="D34" s="32">
        <f>D36+D37+D38+D39+D40</f>
        <v>2100220</v>
      </c>
      <c r="E34" s="31">
        <f>D34/C34*100</f>
        <v>54.494268322426976</v>
      </c>
      <c r="F34" s="27">
        <f t="shared" si="5"/>
        <v>77301</v>
      </c>
      <c r="G34" s="31">
        <f>(D34/B34)*100</f>
        <v>103.82126026795933</v>
      </c>
      <c r="H34" s="8"/>
      <c r="I34" s="13"/>
    </row>
    <row r="35" spans="1:9" s="5" customFormat="1" ht="15.75">
      <c r="A35" s="17" t="s">
        <v>3</v>
      </c>
      <c r="B35" s="27"/>
      <c r="C35" s="26"/>
      <c r="D35" s="27"/>
      <c r="E35" s="31"/>
      <c r="F35" s="27"/>
      <c r="G35" s="31"/>
      <c r="H35" s="8"/>
      <c r="I35" s="13"/>
    </row>
    <row r="36" spans="1:9" s="5" customFormat="1" ht="33.75">
      <c r="A36" s="37" t="s">
        <v>43</v>
      </c>
      <c r="B36" s="27">
        <v>995572</v>
      </c>
      <c r="C36" s="27">
        <v>1825457</v>
      </c>
      <c r="D36" s="27">
        <v>1082674</v>
      </c>
      <c r="E36" s="31">
        <f>D36/C36*100</f>
        <v>59.309750928123748</v>
      </c>
      <c r="F36" s="27">
        <f t="shared" ref="F36:F42" si="6">D36-B36</f>
        <v>87102</v>
      </c>
      <c r="G36" s="31">
        <f t="shared" ref="G36:G42" si="7">(D36/B36)*100</f>
        <v>108.7489403076824</v>
      </c>
      <c r="H36" s="8"/>
      <c r="I36" s="13"/>
    </row>
    <row r="37" spans="1:9" s="5" customFormat="1" ht="45">
      <c r="A37" s="37" t="s">
        <v>44</v>
      </c>
      <c r="B37" s="27">
        <v>5861</v>
      </c>
      <c r="C37" s="27">
        <v>12680</v>
      </c>
      <c r="D37" s="27">
        <v>5628</v>
      </c>
      <c r="E37" s="31">
        <f>D37/C37*100</f>
        <v>44.384858044164041</v>
      </c>
      <c r="F37" s="27">
        <f t="shared" si="6"/>
        <v>-233</v>
      </c>
      <c r="G37" s="31">
        <f t="shared" si="7"/>
        <v>96.024569186145712</v>
      </c>
      <c r="H37" s="8"/>
      <c r="I37" s="13"/>
    </row>
    <row r="38" spans="1:9" s="5" customFormat="1" ht="45">
      <c r="A38" s="37" t="s">
        <v>45</v>
      </c>
      <c r="B38" s="27">
        <v>1146834</v>
      </c>
      <c r="C38" s="27">
        <v>2256636</v>
      </c>
      <c r="D38" s="27">
        <v>1147003</v>
      </c>
      <c r="E38" s="31">
        <f>D38/C38*100</f>
        <v>50.828002389397319</v>
      </c>
      <c r="F38" s="27">
        <f t="shared" si="6"/>
        <v>169</v>
      </c>
      <c r="G38" s="31">
        <f t="shared" si="7"/>
        <v>100.01473622163277</v>
      </c>
      <c r="H38" s="8"/>
      <c r="I38" s="13"/>
    </row>
    <row r="39" spans="1:9" s="5" customFormat="1" ht="45">
      <c r="A39" s="37" t="s">
        <v>46</v>
      </c>
      <c r="B39" s="32">
        <v>-125658</v>
      </c>
      <c r="C39" s="27">
        <v>-240753</v>
      </c>
      <c r="D39" s="32">
        <v>-135085</v>
      </c>
      <c r="E39" s="31">
        <f>D39/C39*100</f>
        <v>56.10937350728755</v>
      </c>
      <c r="F39" s="27">
        <f t="shared" si="6"/>
        <v>-9427</v>
      </c>
      <c r="G39" s="31">
        <f t="shared" si="7"/>
        <v>107.50210889875696</v>
      </c>
      <c r="H39" s="8"/>
      <c r="I39" s="13"/>
    </row>
    <row r="40" spans="1:9" s="5" customFormat="1" ht="91.5" customHeight="1">
      <c r="A40" s="38" t="s">
        <v>81</v>
      </c>
      <c r="B40" s="27">
        <v>310</v>
      </c>
      <c r="C40" s="27"/>
      <c r="D40" s="27">
        <v>0</v>
      </c>
      <c r="E40" s="31">
        <v>0</v>
      </c>
      <c r="F40" s="27">
        <f t="shared" si="6"/>
        <v>-310</v>
      </c>
      <c r="G40" s="31">
        <f t="shared" si="7"/>
        <v>0</v>
      </c>
      <c r="H40" s="8"/>
      <c r="I40" s="13"/>
    </row>
    <row r="41" spans="1:9" s="5" customFormat="1" ht="22.5" customHeight="1">
      <c r="A41" s="64" t="s">
        <v>238</v>
      </c>
      <c r="B41" s="27">
        <f>B42+B50+B49+B51</f>
        <v>1922549</v>
      </c>
      <c r="C41" s="27">
        <f>C42+C50+C49+C51</f>
        <v>3944046</v>
      </c>
      <c r="D41" s="27">
        <f>D42+D50+D49+D51</f>
        <v>2125263</v>
      </c>
      <c r="E41" s="31">
        <f>D41/C41*100</f>
        <v>53.885350221574491</v>
      </c>
      <c r="F41" s="26">
        <f t="shared" si="6"/>
        <v>202714</v>
      </c>
      <c r="G41" s="31">
        <f t="shared" si="7"/>
        <v>110.54402254506908</v>
      </c>
      <c r="H41" s="8"/>
      <c r="I41" s="13"/>
    </row>
    <row r="42" spans="1:9" s="5" customFormat="1" ht="24">
      <c r="A42" s="33" t="s">
        <v>7</v>
      </c>
      <c r="B42" s="34">
        <f>B44+B45+B46</f>
        <v>1893675</v>
      </c>
      <c r="C42" s="34">
        <f>C44+C45+C46</f>
        <v>3881097</v>
      </c>
      <c r="D42" s="34">
        <f>D44+D45+D46</f>
        <v>2074842</v>
      </c>
      <c r="E42" s="31">
        <f>D42/C42*100</f>
        <v>53.46019437287962</v>
      </c>
      <c r="F42" s="26">
        <f t="shared" si="6"/>
        <v>181167</v>
      </c>
      <c r="G42" s="31">
        <f t="shared" si="7"/>
        <v>109.56695314665927</v>
      </c>
      <c r="H42" s="8"/>
      <c r="I42" s="13"/>
    </row>
    <row r="43" spans="1:9" s="5" customFormat="1" ht="15.75">
      <c r="A43" s="17" t="s">
        <v>32</v>
      </c>
      <c r="B43" s="27"/>
      <c r="C43" s="26"/>
      <c r="D43" s="27"/>
      <c r="E43" s="31"/>
      <c r="F43" s="27"/>
      <c r="G43" s="31"/>
      <c r="H43" s="8"/>
      <c r="I43" s="13"/>
    </row>
    <row r="44" spans="1:9" s="5" customFormat="1" ht="24">
      <c r="A44" s="39" t="s">
        <v>47</v>
      </c>
      <c r="B44" s="27">
        <v>1267338</v>
      </c>
      <c r="C44" s="27">
        <v>2701146</v>
      </c>
      <c r="D44" s="27">
        <v>1333888</v>
      </c>
      <c r="E44" s="31">
        <f>D44/C44*100</f>
        <v>49.382299216702833</v>
      </c>
      <c r="F44" s="27">
        <f>D44-B44</f>
        <v>66550</v>
      </c>
      <c r="G44" s="31">
        <f>(D44/B44)*100</f>
        <v>105.25116425136783</v>
      </c>
      <c r="H44" s="8"/>
      <c r="I44" s="13"/>
    </row>
    <row r="45" spans="1:9" s="5" customFormat="1" ht="36">
      <c r="A45" s="39" t="s">
        <v>48</v>
      </c>
      <c r="B45" s="27">
        <v>626385</v>
      </c>
      <c r="C45" s="27">
        <v>1179951</v>
      </c>
      <c r="D45" s="27">
        <v>741071</v>
      </c>
      <c r="E45" s="31">
        <f>D45/C45*100</f>
        <v>62.805235132645343</v>
      </c>
      <c r="F45" s="27">
        <f>D45-B45</f>
        <v>114686</v>
      </c>
      <c r="G45" s="31">
        <f>(D45/B45)*100</f>
        <v>118.30918684195821</v>
      </c>
      <c r="H45" s="8"/>
      <c r="I45" s="13"/>
    </row>
    <row r="46" spans="1:9" s="5" customFormat="1" ht="24">
      <c r="A46" s="39" t="s">
        <v>49</v>
      </c>
      <c r="B46" s="27">
        <v>-48</v>
      </c>
      <c r="C46" s="27"/>
      <c r="D46" s="27">
        <v>-117</v>
      </c>
      <c r="E46" s="31">
        <v>0</v>
      </c>
      <c r="F46" s="27">
        <f>D46-B46</f>
        <v>-69</v>
      </c>
      <c r="G46" s="31">
        <f>(D46/B46)*100</f>
        <v>243.75</v>
      </c>
      <c r="H46" s="8"/>
      <c r="I46" s="13"/>
    </row>
    <row r="47" spans="1:9" s="1" customFormat="1" ht="24">
      <c r="A47" s="33" t="s">
        <v>34</v>
      </c>
      <c r="B47" s="26"/>
      <c r="C47" s="26"/>
      <c r="D47" s="26"/>
      <c r="E47" s="31"/>
      <c r="F47" s="27"/>
      <c r="G47" s="31"/>
      <c r="H47" s="8"/>
      <c r="I47" s="13"/>
    </row>
    <row r="48" spans="1:9" s="1" customFormat="1" ht="24">
      <c r="A48" s="33" t="s">
        <v>8</v>
      </c>
      <c r="B48" s="26"/>
      <c r="C48" s="26"/>
      <c r="D48" s="26"/>
      <c r="E48" s="31"/>
      <c r="F48" s="27"/>
      <c r="G48" s="31"/>
      <c r="H48" s="8"/>
      <c r="I48" s="13"/>
    </row>
    <row r="49" spans="1:9" s="1" customFormat="1" ht="15.75">
      <c r="A49" s="33" t="s">
        <v>9</v>
      </c>
      <c r="B49" s="26">
        <v>-1</v>
      </c>
      <c r="C49" s="26"/>
      <c r="D49" s="26"/>
      <c r="E49" s="31">
        <v>0</v>
      </c>
      <c r="F49" s="26">
        <f>D49-B49</f>
        <v>1</v>
      </c>
      <c r="G49" s="31">
        <f>(D49/B49)*100</f>
        <v>0</v>
      </c>
      <c r="H49" s="8"/>
      <c r="I49" s="13"/>
    </row>
    <row r="50" spans="1:9" s="1" customFormat="1" ht="15.75">
      <c r="A50" s="33" t="s">
        <v>73</v>
      </c>
      <c r="B50" s="26">
        <v>28875</v>
      </c>
      <c r="C50" s="26">
        <v>62949</v>
      </c>
      <c r="D50" s="26">
        <v>50415</v>
      </c>
      <c r="E50" s="31">
        <f>D50/C50*100</f>
        <v>80.088643187342129</v>
      </c>
      <c r="F50" s="26">
        <f>D50-B50</f>
        <v>21540</v>
      </c>
      <c r="G50" s="31">
        <f>(D50/B50)*100</f>
        <v>174.59740259740261</v>
      </c>
      <c r="H50" s="8"/>
      <c r="I50" s="13"/>
    </row>
    <row r="51" spans="1:9" s="1" customFormat="1" ht="36">
      <c r="A51" s="40" t="s">
        <v>89</v>
      </c>
      <c r="B51" s="26"/>
      <c r="C51" s="26"/>
      <c r="D51" s="26">
        <v>6</v>
      </c>
      <c r="E51" s="31">
        <v>0</v>
      </c>
      <c r="F51" s="26">
        <f>D51-B51</f>
        <v>6</v>
      </c>
      <c r="G51" s="31">
        <v>0</v>
      </c>
      <c r="H51" s="8"/>
      <c r="I51" s="13"/>
    </row>
    <row r="52" spans="1:9" s="1" customFormat="1" ht="15.75">
      <c r="A52" s="33" t="s">
        <v>239</v>
      </c>
      <c r="B52" s="26">
        <f>B54+B58+B62</f>
        <v>2646350</v>
      </c>
      <c r="C52" s="26">
        <f t="shared" ref="C52:D52" si="8">C54+C58+C62</f>
        <v>6200330</v>
      </c>
      <c r="D52" s="26">
        <f t="shared" si="8"/>
        <v>3024622</v>
      </c>
      <c r="E52" s="31">
        <f t="shared" ref="E52" si="9">D52/C52*100</f>
        <v>48.781629364888644</v>
      </c>
      <c r="F52" s="26">
        <f t="shared" ref="F52" si="10">D52-B52</f>
        <v>378272</v>
      </c>
      <c r="G52" s="31">
        <f t="shared" ref="G52" si="11">(D52/B52)*100</f>
        <v>114.29410319874545</v>
      </c>
      <c r="H52" s="8"/>
      <c r="I52" s="13"/>
    </row>
    <row r="53" spans="1:9" s="1" customFormat="1" ht="15.75">
      <c r="A53" s="33" t="s">
        <v>10</v>
      </c>
      <c r="B53" s="26"/>
      <c r="C53" s="26"/>
      <c r="D53" s="26"/>
      <c r="E53" s="31"/>
      <c r="F53" s="26"/>
      <c r="G53" s="31"/>
      <c r="H53" s="8"/>
      <c r="I53" s="13"/>
    </row>
    <row r="54" spans="1:9" s="1" customFormat="1" ht="15.75">
      <c r="A54" s="33" t="s">
        <v>0</v>
      </c>
      <c r="B54" s="34">
        <f>B56+B57</f>
        <v>2386872</v>
      </c>
      <c r="C54" s="34">
        <f>C56+C57</f>
        <v>4754187</v>
      </c>
      <c r="D54" s="34">
        <f>D56+D57</f>
        <v>2777619</v>
      </c>
      <c r="E54" s="31">
        <f>D54/C54*100</f>
        <v>58.424689647251995</v>
      </c>
      <c r="F54" s="26">
        <f>D54-B54</f>
        <v>390747</v>
      </c>
      <c r="G54" s="31">
        <f>(D54/B54)*100</f>
        <v>116.37067257900718</v>
      </c>
      <c r="H54" s="8"/>
      <c r="I54" s="13"/>
    </row>
    <row r="55" spans="1:9" s="5" customFormat="1" ht="15.75">
      <c r="A55" s="17" t="s">
        <v>3</v>
      </c>
      <c r="B55" s="27"/>
      <c r="C55" s="26"/>
      <c r="D55" s="27"/>
      <c r="E55" s="31"/>
      <c r="F55" s="27"/>
      <c r="G55" s="31"/>
      <c r="H55" s="8"/>
      <c r="I55" s="13"/>
    </row>
    <row r="56" spans="1:9" s="5" customFormat="1" ht="24">
      <c r="A56" s="17" t="s">
        <v>35</v>
      </c>
      <c r="B56" s="27">
        <v>2269075</v>
      </c>
      <c r="C56" s="27">
        <v>4338574</v>
      </c>
      <c r="D56" s="27">
        <v>2590241</v>
      </c>
      <c r="E56" s="31">
        <f>D56/C56*100</f>
        <v>59.70258891515968</v>
      </c>
      <c r="F56" s="27">
        <f>D56-B56</f>
        <v>321166</v>
      </c>
      <c r="G56" s="31">
        <f>(D56/B56)*100</f>
        <v>114.15404955763913</v>
      </c>
      <c r="H56" s="8"/>
      <c r="I56" s="13"/>
    </row>
    <row r="57" spans="1:9" s="5" customFormat="1" ht="24">
      <c r="A57" s="17" t="s">
        <v>36</v>
      </c>
      <c r="B57" s="27">
        <v>117797</v>
      </c>
      <c r="C57" s="27">
        <v>415613</v>
      </c>
      <c r="D57" s="27">
        <v>187378</v>
      </c>
      <c r="E57" s="31">
        <f>D57/C57*100</f>
        <v>45.084730265896397</v>
      </c>
      <c r="F57" s="27">
        <f>D57-B57</f>
        <v>69581</v>
      </c>
      <c r="G57" s="31">
        <f>(D57/B57)*100</f>
        <v>159.06856711121677</v>
      </c>
      <c r="H57" s="8"/>
      <c r="I57" s="13"/>
    </row>
    <row r="58" spans="1:9" s="1" customFormat="1" ht="15.75">
      <c r="A58" s="33" t="s">
        <v>11</v>
      </c>
      <c r="B58" s="34">
        <f>B60+B61</f>
        <v>258330</v>
      </c>
      <c r="C58" s="34">
        <f>C60+C61</f>
        <v>1443959</v>
      </c>
      <c r="D58" s="34">
        <f>D60+D61</f>
        <v>245921</v>
      </c>
      <c r="E58" s="31">
        <f>D58/C58*100</f>
        <v>17.031023734053392</v>
      </c>
      <c r="F58" s="26">
        <f>D58-B58</f>
        <v>-12409</v>
      </c>
      <c r="G58" s="31">
        <f>(D58/B58)*100</f>
        <v>95.19645414779545</v>
      </c>
      <c r="H58" s="8"/>
      <c r="I58" s="13"/>
    </row>
    <row r="59" spans="1:9" s="5" customFormat="1" ht="15.75">
      <c r="A59" s="17" t="s">
        <v>32</v>
      </c>
      <c r="B59" s="27"/>
      <c r="C59" s="26"/>
      <c r="D59" s="27"/>
      <c r="E59" s="31"/>
      <c r="F59" s="27"/>
      <c r="G59" s="31"/>
      <c r="H59" s="8"/>
      <c r="I59" s="13"/>
    </row>
    <row r="60" spans="1:9" s="5" customFormat="1" ht="15.75">
      <c r="A60" s="17" t="s">
        <v>50</v>
      </c>
      <c r="B60" s="27">
        <v>138199</v>
      </c>
      <c r="C60" s="27">
        <v>280426</v>
      </c>
      <c r="D60" s="27">
        <v>144082</v>
      </c>
      <c r="E60" s="31">
        <f>D60/C60*100</f>
        <v>51.379686619642975</v>
      </c>
      <c r="F60" s="27">
        <f>D60-B60</f>
        <v>5883</v>
      </c>
      <c r="G60" s="31">
        <f>(D60/B60)*100</f>
        <v>104.25690489800938</v>
      </c>
      <c r="H60" s="8"/>
      <c r="I60" s="13"/>
    </row>
    <row r="61" spans="1:9" s="5" customFormat="1" ht="15.75">
      <c r="A61" s="17" t="s">
        <v>51</v>
      </c>
      <c r="B61" s="27">
        <v>120131</v>
      </c>
      <c r="C61" s="27">
        <v>1163533</v>
      </c>
      <c r="D61" s="27">
        <v>101839</v>
      </c>
      <c r="E61" s="31">
        <f>D61/C61*100</f>
        <v>8.7525665365743812</v>
      </c>
      <c r="F61" s="27">
        <f>D61-B61</f>
        <v>-18292</v>
      </c>
      <c r="G61" s="31">
        <f>(D61/B61)*100</f>
        <v>84.773289159334396</v>
      </c>
      <c r="H61" s="8"/>
      <c r="I61" s="13"/>
    </row>
    <row r="62" spans="1:9" s="1" customFormat="1" ht="15.75">
      <c r="A62" s="33" t="s">
        <v>12</v>
      </c>
      <c r="B62" s="26">
        <v>1148</v>
      </c>
      <c r="C62" s="26">
        <v>2184</v>
      </c>
      <c r="D62" s="26">
        <v>1082</v>
      </c>
      <c r="E62" s="31">
        <f>D62/C62*100</f>
        <v>49.54212454212454</v>
      </c>
      <c r="F62" s="26">
        <f>D62-B62</f>
        <v>-66</v>
      </c>
      <c r="G62" s="31">
        <f>(D62/B62)*100</f>
        <v>94.250871080139376</v>
      </c>
      <c r="H62" s="8"/>
      <c r="I62" s="13"/>
    </row>
    <row r="63" spans="1:9" s="1" customFormat="1" ht="15.75">
      <c r="A63" s="33" t="s">
        <v>13</v>
      </c>
      <c r="B63" s="26"/>
      <c r="C63" s="26"/>
      <c r="D63" s="26"/>
      <c r="E63" s="31"/>
      <c r="F63" s="26"/>
      <c r="G63" s="31"/>
      <c r="H63" s="8"/>
      <c r="I63" s="13"/>
    </row>
    <row r="64" spans="1:9" s="5" customFormat="1" ht="15.75">
      <c r="A64" s="17" t="s">
        <v>32</v>
      </c>
      <c r="B64" s="27"/>
      <c r="C64" s="26"/>
      <c r="D64" s="27"/>
      <c r="E64" s="31"/>
      <c r="F64" s="26"/>
      <c r="G64" s="31"/>
      <c r="H64" s="8"/>
      <c r="I64" s="13"/>
    </row>
    <row r="65" spans="1:11" s="5" customFormat="1" ht="15.75">
      <c r="A65" s="17" t="s">
        <v>59</v>
      </c>
      <c r="B65" s="27"/>
      <c r="C65" s="27"/>
      <c r="D65" s="27"/>
      <c r="E65" s="31"/>
      <c r="F65" s="27"/>
      <c r="G65" s="31"/>
      <c r="H65" s="8"/>
      <c r="I65" s="13"/>
    </row>
    <row r="66" spans="1:11" s="5" customFormat="1" ht="15.75">
      <c r="A66" s="17" t="s">
        <v>60</v>
      </c>
      <c r="B66" s="27"/>
      <c r="C66" s="27"/>
      <c r="D66" s="27"/>
      <c r="E66" s="31"/>
      <c r="F66" s="27"/>
      <c r="G66" s="31"/>
      <c r="H66" s="8"/>
      <c r="I66" s="13"/>
    </row>
    <row r="67" spans="1:11" s="5" customFormat="1" ht="24">
      <c r="A67" s="17" t="s">
        <v>240</v>
      </c>
      <c r="B67" s="27">
        <f>B68+B74</f>
        <v>1041845</v>
      </c>
      <c r="C67" s="27">
        <f t="shared" ref="C67:D67" si="12">C68+C74</f>
        <v>2192284</v>
      </c>
      <c r="D67" s="27">
        <f t="shared" si="12"/>
        <v>969914</v>
      </c>
      <c r="E67" s="31">
        <f>D67/C67*100</f>
        <v>44.24216935397056</v>
      </c>
      <c r="F67" s="28">
        <f>F69+F70+F71+F72</f>
        <v>-29560</v>
      </c>
      <c r="G67" s="31">
        <f>(D67/B67)*100</f>
        <v>93.095805998013134</v>
      </c>
      <c r="H67" s="8"/>
      <c r="I67" s="13"/>
    </row>
    <row r="68" spans="1:11" s="1" customFormat="1" ht="15.75">
      <c r="A68" s="33" t="s">
        <v>1</v>
      </c>
      <c r="B68" s="34">
        <f t="shared" ref="B68:D68" si="13">B70+B71+B72+B73</f>
        <v>1041844</v>
      </c>
      <c r="C68" s="34">
        <f t="shared" si="13"/>
        <v>2192284</v>
      </c>
      <c r="D68" s="34">
        <f t="shared" si="13"/>
        <v>969909</v>
      </c>
      <c r="E68" s="31">
        <f>D68/C68*100</f>
        <v>44.241941281330341</v>
      </c>
      <c r="F68" s="28">
        <f>F70+F71+F72+F73</f>
        <v>-71935</v>
      </c>
      <c r="G68" s="31">
        <f>(D68/B68)*100</f>
        <v>93.095415436476088</v>
      </c>
      <c r="H68" s="8"/>
      <c r="I68" s="13"/>
    </row>
    <row r="69" spans="1:11" s="5" customFormat="1" ht="15.75">
      <c r="A69" s="17" t="s">
        <v>32</v>
      </c>
      <c r="B69" s="27"/>
      <c r="C69" s="26"/>
      <c r="D69" s="27"/>
      <c r="E69" s="31"/>
      <c r="F69" s="27"/>
      <c r="G69" s="31"/>
      <c r="H69" s="8"/>
      <c r="I69" s="13"/>
    </row>
    <row r="70" spans="1:11" s="5" customFormat="1" ht="24">
      <c r="A70" s="39" t="s">
        <v>58</v>
      </c>
      <c r="B70" s="27">
        <v>11738</v>
      </c>
      <c r="C70" s="27">
        <v>25743</v>
      </c>
      <c r="D70" s="27">
        <v>18252</v>
      </c>
      <c r="E70" s="31">
        <f>D70/C70*100</f>
        <v>70.900827409392846</v>
      </c>
      <c r="F70" s="27">
        <f t="shared" ref="F70:F80" si="14">D70-B70</f>
        <v>6514</v>
      </c>
      <c r="G70" s="31">
        <f t="shared" ref="G70:G75" si="15">(D70/B70)*100</f>
        <v>155.4949735900494</v>
      </c>
      <c r="H70" s="8"/>
      <c r="I70" s="13"/>
      <c r="J70" s="13"/>
    </row>
    <row r="71" spans="1:11" s="5" customFormat="1" ht="36">
      <c r="A71" s="39" t="s">
        <v>66</v>
      </c>
      <c r="B71" s="27">
        <v>664</v>
      </c>
      <c r="C71" s="27">
        <v>4285</v>
      </c>
      <c r="D71" s="27">
        <v>35769</v>
      </c>
      <c r="E71" s="31">
        <f>D71/C71*100</f>
        <v>834.74912485414234</v>
      </c>
      <c r="F71" s="27">
        <f t="shared" si="14"/>
        <v>35105</v>
      </c>
      <c r="G71" s="31">
        <f t="shared" si="15"/>
        <v>5386.8975903614455</v>
      </c>
      <c r="H71" s="8"/>
      <c r="I71" s="13"/>
      <c r="J71" s="13"/>
    </row>
    <row r="72" spans="1:11" s="5" customFormat="1" ht="36">
      <c r="A72" s="39" t="s">
        <v>78</v>
      </c>
      <c r="B72" s="27">
        <v>137873</v>
      </c>
      <c r="C72" s="27">
        <v>189001</v>
      </c>
      <c r="D72" s="27">
        <v>66694</v>
      </c>
      <c r="E72" s="31">
        <f>D72/C72*100</f>
        <v>35.287643980719679</v>
      </c>
      <c r="F72" s="27">
        <f t="shared" si="14"/>
        <v>-71179</v>
      </c>
      <c r="G72" s="31">
        <f t="shared" si="15"/>
        <v>48.373503151450976</v>
      </c>
      <c r="H72" s="11"/>
      <c r="I72" s="13"/>
      <c r="K72" s="10"/>
    </row>
    <row r="73" spans="1:11" s="5" customFormat="1" ht="31.5" customHeight="1">
      <c r="A73" s="39" t="s">
        <v>79</v>
      </c>
      <c r="B73" s="27">
        <v>891569</v>
      </c>
      <c r="C73" s="27">
        <v>1973255</v>
      </c>
      <c r="D73" s="27">
        <v>849194</v>
      </c>
      <c r="E73" s="31">
        <f>D73/C73*100</f>
        <v>43.03518805222842</v>
      </c>
      <c r="F73" s="27">
        <f t="shared" si="14"/>
        <v>-42375</v>
      </c>
      <c r="G73" s="31">
        <f t="shared" si="15"/>
        <v>95.247142958088489</v>
      </c>
      <c r="H73" s="11"/>
      <c r="I73" s="13"/>
      <c r="K73" s="10"/>
    </row>
    <row r="74" spans="1:11" s="1" customFormat="1" ht="24">
      <c r="A74" s="33" t="s">
        <v>94</v>
      </c>
      <c r="B74" s="26">
        <v>1</v>
      </c>
      <c r="C74" s="26"/>
      <c r="D74" s="26">
        <v>5</v>
      </c>
      <c r="E74" s="31">
        <v>0</v>
      </c>
      <c r="F74" s="26">
        <f t="shared" si="14"/>
        <v>4</v>
      </c>
      <c r="G74" s="31">
        <f t="shared" si="15"/>
        <v>500</v>
      </c>
      <c r="H74" s="8"/>
      <c r="I74" s="13"/>
    </row>
    <row r="75" spans="1:11" s="1" customFormat="1" ht="15.75">
      <c r="A75" s="33" t="s">
        <v>14</v>
      </c>
      <c r="B75" s="26">
        <v>64704</v>
      </c>
      <c r="C75" s="26">
        <v>150039</v>
      </c>
      <c r="D75" s="26">
        <v>63144</v>
      </c>
      <c r="E75" s="31">
        <f>D75/C75*100</f>
        <v>42.085057884949912</v>
      </c>
      <c r="F75" s="26">
        <f t="shared" si="14"/>
        <v>-1560</v>
      </c>
      <c r="G75" s="31">
        <f t="shared" si="15"/>
        <v>97.589020771513361</v>
      </c>
      <c r="H75" s="8"/>
      <c r="I75" s="13"/>
    </row>
    <row r="76" spans="1:11" s="1" customFormat="1" ht="24">
      <c r="A76" s="33" t="s">
        <v>61</v>
      </c>
      <c r="B76" s="26">
        <v>25</v>
      </c>
      <c r="C76" s="26"/>
      <c r="D76" s="26">
        <v>-90</v>
      </c>
      <c r="E76" s="31">
        <v>0</v>
      </c>
      <c r="F76" s="26">
        <f t="shared" si="14"/>
        <v>-115</v>
      </c>
      <c r="G76" s="31">
        <v>0</v>
      </c>
      <c r="H76" s="8"/>
      <c r="I76" s="13"/>
    </row>
    <row r="77" spans="1:11" s="1" customFormat="1" ht="36">
      <c r="A77" s="33" t="s">
        <v>241</v>
      </c>
      <c r="B77" s="26">
        <f>B78+B79+B80+B83+B84+B85+B87+B88</f>
        <v>406019</v>
      </c>
      <c r="C77" s="26">
        <f t="shared" ref="C77:D77" si="16">C78+C79+C80+C83+C84+C85+C87+C88</f>
        <v>79082</v>
      </c>
      <c r="D77" s="26">
        <f t="shared" si="16"/>
        <v>152398</v>
      </c>
      <c r="E77" s="31">
        <f>D77/C77*100</f>
        <v>192.70883386864267</v>
      </c>
      <c r="F77" s="26">
        <f t="shared" si="14"/>
        <v>-253621</v>
      </c>
      <c r="G77" s="31">
        <f t="shared" ref="G77:G78" si="17">(D77/B77)*100</f>
        <v>37.534696652127117</v>
      </c>
      <c r="H77" s="8"/>
      <c r="I77" s="13"/>
    </row>
    <row r="78" spans="1:11" s="1" customFormat="1" ht="60">
      <c r="A78" s="33" t="s">
        <v>17</v>
      </c>
      <c r="B78" s="26">
        <v>7598</v>
      </c>
      <c r="C78" s="26">
        <v>7969</v>
      </c>
      <c r="D78" s="26">
        <v>720</v>
      </c>
      <c r="E78" s="31">
        <f>D78/C78*100</f>
        <v>9.0350106663320364</v>
      </c>
      <c r="F78" s="26">
        <f t="shared" si="14"/>
        <v>-6878</v>
      </c>
      <c r="G78" s="31">
        <f t="shared" si="17"/>
        <v>9.4761779415635701</v>
      </c>
      <c r="H78" s="8"/>
      <c r="I78" s="13"/>
    </row>
    <row r="79" spans="1:11" s="1" customFormat="1" ht="36">
      <c r="A79" s="33" t="s">
        <v>77</v>
      </c>
      <c r="B79" s="26">
        <v>356655</v>
      </c>
      <c r="C79" s="26"/>
      <c r="D79" s="26">
        <v>108750</v>
      </c>
      <c r="E79" s="31">
        <v>0</v>
      </c>
      <c r="F79" s="26">
        <f t="shared" si="14"/>
        <v>-247905</v>
      </c>
      <c r="G79" s="31">
        <f>(D79/B79)*100</f>
        <v>30.491651596080242</v>
      </c>
      <c r="H79" s="8"/>
      <c r="I79" s="13"/>
    </row>
    <row r="80" spans="1:11" s="1" customFormat="1" ht="24">
      <c r="A80" s="33" t="s">
        <v>18</v>
      </c>
      <c r="B80" s="26">
        <v>7</v>
      </c>
      <c r="C80" s="26">
        <v>1043</v>
      </c>
      <c r="D80" s="26">
        <v>3</v>
      </c>
      <c r="E80" s="31">
        <f>D80/C80*100</f>
        <v>0.28763183125599234</v>
      </c>
      <c r="F80" s="26">
        <f t="shared" si="14"/>
        <v>-4</v>
      </c>
      <c r="G80" s="31">
        <f>(D80/B80)*100</f>
        <v>42.857142857142854</v>
      </c>
      <c r="H80" s="8"/>
      <c r="I80" s="9"/>
    </row>
    <row r="81" spans="1:13" s="1" customFormat="1" ht="36">
      <c r="A81" s="33" t="s">
        <v>19</v>
      </c>
      <c r="B81" s="34">
        <f t="shared" ref="B81:D81" si="18">B83+B84+B85+B86</f>
        <v>35548</v>
      </c>
      <c r="C81" s="34">
        <f t="shared" si="18"/>
        <v>66199</v>
      </c>
      <c r="D81" s="34">
        <f t="shared" si="18"/>
        <v>38124</v>
      </c>
      <c r="E81" s="31">
        <f>D81/C81*100</f>
        <v>57.589993806552961</v>
      </c>
      <c r="F81" s="26">
        <f>F83+F84+F85+F86</f>
        <v>2576</v>
      </c>
      <c r="G81" s="31">
        <f>(D81/B81)*100</f>
        <v>107.24653988972656</v>
      </c>
      <c r="H81" s="8"/>
      <c r="I81" s="9"/>
      <c r="J81" s="9"/>
    </row>
    <row r="82" spans="1:13" s="6" customFormat="1" ht="15.75">
      <c r="A82" s="17" t="s">
        <v>32</v>
      </c>
      <c r="B82" s="43"/>
      <c r="C82" s="26"/>
      <c r="D82" s="43"/>
      <c r="E82" s="31"/>
      <c r="F82" s="27"/>
      <c r="G82" s="31"/>
      <c r="H82" s="8"/>
    </row>
    <row r="83" spans="1:13" s="6" customFormat="1" ht="15.75">
      <c r="A83" s="17" t="s">
        <v>52</v>
      </c>
      <c r="B83" s="44">
        <v>16745</v>
      </c>
      <c r="C83" s="27">
        <v>28518</v>
      </c>
      <c r="D83" s="44">
        <v>19690</v>
      </c>
      <c r="E83" s="31">
        <f>D83/C83*100</f>
        <v>69.044112490356966</v>
      </c>
      <c r="F83" s="27">
        <f>D83-B83</f>
        <v>2945</v>
      </c>
      <c r="G83" s="31">
        <f>(D83/B83)*100</f>
        <v>117.58733950432965</v>
      </c>
      <c r="H83" s="8"/>
    </row>
    <row r="84" spans="1:13" s="6" customFormat="1" ht="15.75">
      <c r="A84" s="17" t="s">
        <v>53</v>
      </c>
      <c r="B84" s="44">
        <v>16648</v>
      </c>
      <c r="C84" s="27">
        <v>33724</v>
      </c>
      <c r="D84" s="44">
        <v>16603</v>
      </c>
      <c r="E84" s="31">
        <f>D84/C84*100</f>
        <v>49.232000948879133</v>
      </c>
      <c r="F84" s="27">
        <f>D84-B84</f>
        <v>-45</v>
      </c>
      <c r="G84" s="31">
        <f>(D84/B84)*100</f>
        <v>99.729697260932255</v>
      </c>
      <c r="H84" s="8"/>
    </row>
    <row r="85" spans="1:13" s="6" customFormat="1" ht="24">
      <c r="A85" s="17" t="s">
        <v>86</v>
      </c>
      <c r="B85" s="44">
        <v>2155</v>
      </c>
      <c r="C85" s="27">
        <v>3957</v>
      </c>
      <c r="D85" s="44">
        <v>1831</v>
      </c>
      <c r="E85" s="31">
        <f>D85/C85*100</f>
        <v>46.272428607530955</v>
      </c>
      <c r="F85" s="27">
        <f>D85-B85</f>
        <v>-324</v>
      </c>
      <c r="G85" s="31">
        <f>(D85/B85)*100</f>
        <v>84.965197215777266</v>
      </c>
      <c r="H85" s="19"/>
      <c r="I85" s="19"/>
    </row>
    <row r="86" spans="1:13" s="6" customFormat="1" ht="39.75" customHeight="1">
      <c r="A86" s="17" t="s">
        <v>68</v>
      </c>
      <c r="B86" s="18"/>
      <c r="C86" s="16"/>
      <c r="D86" s="16"/>
      <c r="E86" s="31"/>
      <c r="F86" s="27"/>
      <c r="G86" s="31"/>
    </row>
    <row r="87" spans="1:13" s="7" customFormat="1" ht="24">
      <c r="A87" s="33" t="s">
        <v>62</v>
      </c>
      <c r="B87" s="45">
        <v>45</v>
      </c>
      <c r="C87" s="26">
        <v>53</v>
      </c>
      <c r="D87" s="45">
        <v>41</v>
      </c>
      <c r="E87" s="31">
        <f>D87/C87*100</f>
        <v>77.358490566037744</v>
      </c>
      <c r="F87" s="27">
        <f>D87-B87</f>
        <v>-4</v>
      </c>
      <c r="G87" s="31">
        <f>(D87/B87)*100</f>
        <v>91.111111111111114</v>
      </c>
      <c r="H87" s="8"/>
    </row>
    <row r="88" spans="1:13" s="7" customFormat="1" ht="24">
      <c r="A88" s="33" t="s">
        <v>20</v>
      </c>
      <c r="B88" s="45">
        <v>6166</v>
      </c>
      <c r="C88" s="26">
        <v>3818</v>
      </c>
      <c r="D88" s="45">
        <v>4760</v>
      </c>
      <c r="E88" s="31">
        <f>D88/C88*100</f>
        <v>124.67260345730749</v>
      </c>
      <c r="F88" s="27">
        <f>D88-B88</f>
        <v>-1406</v>
      </c>
      <c r="G88" s="31">
        <f>(D88/B88)*100</f>
        <v>77.197534868634449</v>
      </c>
      <c r="H88" s="8"/>
    </row>
    <row r="89" spans="1:13" ht="36">
      <c r="A89" s="33" t="s">
        <v>21</v>
      </c>
      <c r="B89" s="45"/>
      <c r="C89" s="26"/>
      <c r="D89" s="45"/>
      <c r="E89" s="31"/>
      <c r="F89" s="27"/>
      <c r="G89" s="31"/>
      <c r="H89" s="8"/>
    </row>
    <row r="90" spans="1:13" s="6" customFormat="1" ht="15.75">
      <c r="A90" s="17" t="s">
        <v>32</v>
      </c>
      <c r="B90" s="44"/>
      <c r="C90" s="26"/>
      <c r="D90" s="44"/>
      <c r="E90" s="31"/>
      <c r="F90" s="27"/>
      <c r="G90" s="31"/>
      <c r="H90" s="11"/>
      <c r="I90" s="10"/>
      <c r="J90" s="5"/>
      <c r="K90" s="10"/>
      <c r="L90" s="5"/>
      <c r="M90" s="5"/>
    </row>
    <row r="91" spans="1:13" s="6" customFormat="1" ht="36">
      <c r="A91" s="17" t="s">
        <v>75</v>
      </c>
      <c r="B91" s="44"/>
      <c r="C91" s="27"/>
      <c r="D91" s="44"/>
      <c r="E91" s="31"/>
      <c r="F91" s="27"/>
      <c r="G91" s="31"/>
      <c r="H91" s="11"/>
      <c r="I91" s="10"/>
      <c r="J91" s="5"/>
      <c r="K91" s="10"/>
      <c r="L91" s="5"/>
      <c r="M91" s="5"/>
    </row>
    <row r="92" spans="1:13" s="6" customFormat="1" ht="48">
      <c r="A92" s="17" t="s">
        <v>76</v>
      </c>
      <c r="B92" s="44"/>
      <c r="C92" s="27"/>
      <c r="D92" s="44"/>
      <c r="E92" s="31"/>
      <c r="F92" s="27"/>
      <c r="G92" s="31"/>
      <c r="H92" s="11"/>
      <c r="I92" s="10"/>
      <c r="J92" s="5"/>
      <c r="K92" s="10"/>
      <c r="L92" s="5"/>
      <c r="M92" s="5"/>
    </row>
    <row r="93" spans="1:13" s="6" customFormat="1" ht="24">
      <c r="A93" s="17" t="s">
        <v>242</v>
      </c>
      <c r="B93" s="44">
        <f>B94+B95+B96+B97</f>
        <v>23865</v>
      </c>
      <c r="C93" s="44">
        <f t="shared" ref="C93:D93" si="19">C94+C95+C96+C97</f>
        <v>50894</v>
      </c>
      <c r="D93" s="44">
        <f t="shared" si="19"/>
        <v>25925</v>
      </c>
      <c r="E93" s="31">
        <f>D93/C93*100</f>
        <v>50.93920697921169</v>
      </c>
      <c r="F93" s="27">
        <f>D93-B93</f>
        <v>2060</v>
      </c>
      <c r="G93" s="31">
        <f>(D93/B93)*100</f>
        <v>108.63188770165515</v>
      </c>
      <c r="H93" s="11"/>
      <c r="I93" s="10"/>
      <c r="J93" s="5"/>
      <c r="K93" s="10"/>
      <c r="L93" s="5"/>
      <c r="M93" s="5"/>
    </row>
    <row r="94" spans="1:13" ht="15.75">
      <c r="A94" s="33" t="s">
        <v>22</v>
      </c>
      <c r="B94" s="45">
        <v>19151</v>
      </c>
      <c r="C94" s="26">
        <v>31286</v>
      </c>
      <c r="D94" s="45">
        <v>20311</v>
      </c>
      <c r="E94" s="31">
        <f>D94/C94*100</f>
        <v>64.920411685738031</v>
      </c>
      <c r="F94" s="27">
        <f>D94-B94</f>
        <v>1160</v>
      </c>
      <c r="G94" s="31">
        <f>(D94/B94)*100</f>
        <v>106.05712495431048</v>
      </c>
      <c r="H94" s="8"/>
    </row>
    <row r="95" spans="1:13" ht="15.75">
      <c r="A95" s="33" t="s">
        <v>23</v>
      </c>
      <c r="B95" s="45">
        <v>2212</v>
      </c>
      <c r="C95" s="26">
        <v>11584</v>
      </c>
      <c r="D95" s="45">
        <v>2331</v>
      </c>
      <c r="E95" s="31">
        <f>D95/C95*100</f>
        <v>20.122582872928177</v>
      </c>
      <c r="F95" s="27">
        <f>D95-B95</f>
        <v>119</v>
      </c>
      <c r="G95" s="31">
        <f>(D95/B95)*100</f>
        <v>105.37974683544304</v>
      </c>
      <c r="H95" s="8"/>
    </row>
    <row r="96" spans="1:13" ht="15.75">
      <c r="A96" s="33" t="s">
        <v>67</v>
      </c>
      <c r="B96" s="45">
        <v>2502</v>
      </c>
      <c r="C96" s="26">
        <v>8024</v>
      </c>
      <c r="D96" s="45">
        <v>3283</v>
      </c>
      <c r="E96" s="31">
        <f>D96/C96*100</f>
        <v>40.914755732801595</v>
      </c>
      <c r="F96" s="27">
        <f>D96-B96</f>
        <v>781</v>
      </c>
      <c r="G96" s="31">
        <f>(D96/B96)*100</f>
        <v>131.21502797761789</v>
      </c>
      <c r="H96" s="8"/>
    </row>
    <row r="97" spans="1:10">
      <c r="A97" s="33" t="s">
        <v>70</v>
      </c>
      <c r="B97" s="45"/>
      <c r="C97" s="26"/>
      <c r="D97" s="45"/>
      <c r="E97" s="31"/>
      <c r="F97" s="27"/>
      <c r="G97" s="31"/>
      <c r="H97" s="1"/>
      <c r="I97" s="1"/>
      <c r="J97" s="1"/>
    </row>
    <row r="98" spans="1:10" ht="24">
      <c r="A98" s="33" t="s">
        <v>54</v>
      </c>
      <c r="B98" s="45">
        <v>41825</v>
      </c>
      <c r="C98" s="26">
        <v>250188</v>
      </c>
      <c r="D98" s="45">
        <v>147711</v>
      </c>
      <c r="E98" s="31">
        <f>D98/C98*100</f>
        <v>59.040001918557252</v>
      </c>
      <c r="F98" s="27">
        <f>D98-B98</f>
        <v>105886</v>
      </c>
      <c r="G98" s="31">
        <f>(D98/B98)*100</f>
        <v>353.16437537358041</v>
      </c>
      <c r="H98" s="8"/>
    </row>
    <row r="99" spans="1:10" ht="24">
      <c r="A99" s="33" t="s">
        <v>243</v>
      </c>
      <c r="B99" s="45">
        <f>B101+B103+B105</f>
        <v>17179</v>
      </c>
      <c r="C99" s="45">
        <f t="shared" ref="C99:D99" si="20">C101+C103+C105</f>
        <v>6737</v>
      </c>
      <c r="D99" s="45">
        <f t="shared" si="20"/>
        <v>35578</v>
      </c>
      <c r="E99" s="31">
        <f t="shared" ref="E99" si="21">D99/C99*100</f>
        <v>528.09856018999551</v>
      </c>
      <c r="F99" s="27">
        <f t="shared" ref="F99" si="22">D99-B99</f>
        <v>18399</v>
      </c>
      <c r="G99" s="31">
        <f t="shared" ref="G99" si="23">(D99/B99)*100</f>
        <v>207.10169392863378</v>
      </c>
      <c r="H99" s="8"/>
    </row>
    <row r="100" spans="1:10" ht="15.75">
      <c r="A100" s="33" t="s">
        <v>33</v>
      </c>
      <c r="B100" s="45"/>
      <c r="C100" s="26"/>
      <c r="D100" s="45"/>
      <c r="E100" s="31"/>
      <c r="F100" s="27"/>
      <c r="G100" s="31"/>
      <c r="H100" s="8"/>
    </row>
    <row r="101" spans="1:10" ht="24">
      <c r="A101" s="33" t="s">
        <v>24</v>
      </c>
      <c r="B101" s="45">
        <v>417</v>
      </c>
      <c r="C101" s="26">
        <v>477</v>
      </c>
      <c r="D101" s="45">
        <v>449</v>
      </c>
      <c r="E101" s="31">
        <f>D101/C101*100</f>
        <v>94.129979035639408</v>
      </c>
      <c r="F101" s="27">
        <f>D101-B101</f>
        <v>32</v>
      </c>
      <c r="G101" s="31">
        <f>(D101/B101)*100</f>
        <v>107.67386091127098</v>
      </c>
      <c r="H101" s="8"/>
    </row>
    <row r="102" spans="1:10" ht="24">
      <c r="A102" s="33" t="s">
        <v>55</v>
      </c>
      <c r="B102" s="45"/>
      <c r="C102" s="26"/>
      <c r="D102" s="45"/>
      <c r="E102" s="31"/>
      <c r="F102" s="27"/>
      <c r="G102" s="31"/>
      <c r="H102" s="8"/>
    </row>
    <row r="103" spans="1:10" ht="15.75">
      <c r="A103" s="33" t="s">
        <v>29</v>
      </c>
      <c r="B103" s="45">
        <v>11460</v>
      </c>
      <c r="C103" s="26"/>
      <c r="D103" s="45">
        <v>1712</v>
      </c>
      <c r="E103" s="31">
        <v>0</v>
      </c>
      <c r="F103" s="27">
        <f>D103-B103</f>
        <v>-9748</v>
      </c>
      <c r="G103" s="31">
        <f>(D103/B103)*100</f>
        <v>14.93891797556719</v>
      </c>
      <c r="H103" s="8"/>
    </row>
    <row r="104" spans="1:10" ht="15.75">
      <c r="A104" s="33" t="s">
        <v>71</v>
      </c>
      <c r="B104" s="45"/>
      <c r="C104" s="26"/>
      <c r="D104" s="45"/>
      <c r="E104" s="31"/>
      <c r="F104" s="27"/>
      <c r="G104" s="31"/>
      <c r="H104" s="8"/>
      <c r="I104" s="1"/>
      <c r="J104" s="1"/>
    </row>
    <row r="105" spans="1:10" ht="15.75">
      <c r="A105" s="33" t="s">
        <v>72</v>
      </c>
      <c r="B105" s="45">
        <v>5302</v>
      </c>
      <c r="C105" s="26">
        <v>6260</v>
      </c>
      <c r="D105" s="45">
        <v>33417</v>
      </c>
      <c r="E105" s="31">
        <f>D105/C105*100</f>
        <v>533.81789137380201</v>
      </c>
      <c r="F105" s="27">
        <f>D105-B105</f>
        <v>28115</v>
      </c>
      <c r="G105" s="31">
        <f>(D105/B105)*100</f>
        <v>630.27159562429279</v>
      </c>
      <c r="H105" s="8"/>
      <c r="I105" s="1"/>
      <c r="J105" s="1"/>
    </row>
    <row r="106" spans="1:10" ht="36">
      <c r="A106" s="33" t="s">
        <v>82</v>
      </c>
      <c r="B106" s="45"/>
      <c r="C106" s="26"/>
      <c r="D106" s="45"/>
      <c r="E106" s="31"/>
      <c r="F106" s="27"/>
      <c r="G106" s="31"/>
      <c r="H106" s="8"/>
      <c r="I106" s="1"/>
      <c r="J106" s="1"/>
    </row>
    <row r="107" spans="1:10" ht="15.75">
      <c r="A107" s="33" t="s">
        <v>25</v>
      </c>
      <c r="B107" s="45">
        <v>4578</v>
      </c>
      <c r="C107" s="26">
        <v>9320</v>
      </c>
      <c r="D107" s="45">
        <v>3655</v>
      </c>
      <c r="E107" s="31">
        <f>D107/C107*100</f>
        <v>39.216738197424895</v>
      </c>
      <c r="F107" s="27">
        <f>D107-B107</f>
        <v>-923</v>
      </c>
      <c r="G107" s="31">
        <f>(D107/B107)*100</f>
        <v>79.838357361293149</v>
      </c>
      <c r="H107" s="8"/>
    </row>
    <row r="108" spans="1:10" ht="15.75">
      <c r="A108" s="33" t="s">
        <v>26</v>
      </c>
      <c r="B108" s="45">
        <v>252295</v>
      </c>
      <c r="C108" s="26">
        <v>525623</v>
      </c>
      <c r="D108" s="45">
        <v>306689</v>
      </c>
      <c r="E108" s="31">
        <f>D108/C108*100</f>
        <v>58.347713094746609</v>
      </c>
      <c r="F108" s="27">
        <f>D108-B108</f>
        <v>54394</v>
      </c>
      <c r="G108" s="31">
        <f>(D108/B108)*100</f>
        <v>121.55968211815534</v>
      </c>
      <c r="H108" s="8"/>
    </row>
    <row r="109" spans="1:10" ht="15.75">
      <c r="A109" s="33" t="s">
        <v>244</v>
      </c>
      <c r="B109" s="45">
        <f>B110+B111+B112</f>
        <v>-603</v>
      </c>
      <c r="C109" s="45"/>
      <c r="D109" s="45">
        <f t="shared" ref="C109:D109" si="24">D110+D111+D112</f>
        <v>7107</v>
      </c>
      <c r="E109" s="31">
        <v>0</v>
      </c>
      <c r="F109" s="27">
        <f>D109-B109</f>
        <v>7710</v>
      </c>
      <c r="G109" s="31">
        <v>0</v>
      </c>
      <c r="H109" s="8"/>
    </row>
    <row r="110" spans="1:10" ht="15.75">
      <c r="A110" s="33" t="s">
        <v>27</v>
      </c>
      <c r="B110" s="45">
        <v>-618</v>
      </c>
      <c r="C110" s="26"/>
      <c r="D110" s="45">
        <v>7116</v>
      </c>
      <c r="E110" s="31">
        <v>0</v>
      </c>
      <c r="F110" s="27">
        <f>D110-B110</f>
        <v>7734</v>
      </c>
      <c r="G110" s="31">
        <v>0</v>
      </c>
      <c r="H110" s="8"/>
    </row>
    <row r="111" spans="1:10" ht="15.75">
      <c r="A111" s="33" t="s">
        <v>28</v>
      </c>
      <c r="B111" s="45"/>
      <c r="C111" s="26"/>
      <c r="D111" s="45">
        <v>-10</v>
      </c>
      <c r="E111" s="31">
        <v>0</v>
      </c>
      <c r="F111" s="27">
        <f>D111-B111</f>
        <v>-10</v>
      </c>
      <c r="G111" s="31">
        <v>0</v>
      </c>
      <c r="H111" s="8"/>
    </row>
    <row r="112" spans="1:10" ht="48">
      <c r="A112" s="41" t="s">
        <v>80</v>
      </c>
      <c r="B112" s="46">
        <v>15</v>
      </c>
      <c r="C112" s="42"/>
      <c r="D112" s="45">
        <v>1</v>
      </c>
      <c r="E112" s="31">
        <v>0</v>
      </c>
      <c r="F112" s="27">
        <f>D112-B112</f>
        <v>-14</v>
      </c>
      <c r="G112" s="31">
        <f>(D112/B112)*100</f>
        <v>6.666666666666667</v>
      </c>
    </row>
    <row r="113" spans="1:7">
      <c r="A113" s="20" t="s">
        <v>97</v>
      </c>
      <c r="B113" s="49">
        <v>13372144.47105</v>
      </c>
      <c r="C113" s="49">
        <v>22351237.579999998</v>
      </c>
      <c r="D113" s="49">
        <v>20846287.005240001</v>
      </c>
      <c r="E113" s="50">
        <v>93.266813216165559</v>
      </c>
      <c r="F113" s="51">
        <v>7474142.534190001</v>
      </c>
      <c r="G113" s="52">
        <v>155.89337260280976</v>
      </c>
    </row>
    <row r="114" spans="1:7" ht="39">
      <c r="A114" s="20" t="s">
        <v>98</v>
      </c>
      <c r="B114" s="49">
        <v>12886691.307879999</v>
      </c>
      <c r="C114" s="49">
        <v>22250938.399999999</v>
      </c>
      <c r="D114" s="49">
        <v>20156548.68787</v>
      </c>
      <c r="E114" s="50">
        <v>90.587409508400782</v>
      </c>
      <c r="F114" s="51">
        <v>7269857.3799900003</v>
      </c>
      <c r="G114" s="52">
        <v>156.41368452385137</v>
      </c>
    </row>
    <row r="115" spans="1:7" ht="27">
      <c r="A115" s="47" t="s">
        <v>99</v>
      </c>
      <c r="B115" s="53">
        <v>2935265.1</v>
      </c>
      <c r="C115" s="53">
        <v>3691053.9</v>
      </c>
      <c r="D115" s="53">
        <v>9042059.5</v>
      </c>
      <c r="E115" s="50">
        <v>244.97229639480474</v>
      </c>
      <c r="F115" s="51">
        <v>6106794.4000000004</v>
      </c>
      <c r="G115" s="52">
        <v>308.04916053408601</v>
      </c>
    </row>
    <row r="116" spans="1:7" ht="26.25">
      <c r="A116" s="48" t="s">
        <v>100</v>
      </c>
      <c r="B116" s="54">
        <v>1832346</v>
      </c>
      <c r="C116" s="54">
        <v>2748522.9</v>
      </c>
      <c r="D116" s="54">
        <v>1499194.2</v>
      </c>
      <c r="E116" s="50">
        <v>54.545450576380496</v>
      </c>
      <c r="F116" s="51">
        <v>-333151.80000000005</v>
      </c>
      <c r="G116" s="52">
        <v>81.818291960142901</v>
      </c>
    </row>
    <row r="117" spans="1:7" ht="26.25">
      <c r="A117" s="48" t="s">
        <v>101</v>
      </c>
      <c r="B117" s="54"/>
      <c r="C117" s="54"/>
      <c r="D117" s="54">
        <v>6857147.9000000004</v>
      </c>
      <c r="E117" s="50"/>
      <c r="F117" s="51">
        <v>6857147.9000000004</v>
      </c>
      <c r="G117" s="52"/>
    </row>
    <row r="118" spans="1:7" ht="39">
      <c r="A118" s="48" t="s">
        <v>102</v>
      </c>
      <c r="B118" s="54">
        <v>389064</v>
      </c>
      <c r="C118" s="54">
        <v>942531</v>
      </c>
      <c r="D118" s="54">
        <v>514108.1</v>
      </c>
      <c r="E118" s="50">
        <v>54.545484445604444</v>
      </c>
      <c r="F118" s="51">
        <v>125044.09999999998</v>
      </c>
      <c r="G118" s="52">
        <v>132.13972508379084</v>
      </c>
    </row>
    <row r="119" spans="1:7" ht="51.75">
      <c r="A119" s="48" t="s">
        <v>103</v>
      </c>
      <c r="B119" s="54">
        <v>713855.1</v>
      </c>
      <c r="C119" s="54"/>
      <c r="D119" s="54">
        <v>171609.3</v>
      </c>
      <c r="E119" s="50"/>
      <c r="F119" s="51">
        <v>-542245.80000000005</v>
      </c>
      <c r="G119" s="52">
        <v>24.039794630590997</v>
      </c>
    </row>
    <row r="120" spans="1:7" ht="40.5">
      <c r="A120" s="47" t="s">
        <v>104</v>
      </c>
      <c r="B120" s="53">
        <v>6500334.2810199996</v>
      </c>
      <c r="C120" s="53">
        <v>13943371.9</v>
      </c>
      <c r="D120" s="53">
        <v>7385205.8970299996</v>
      </c>
      <c r="E120" s="50">
        <v>52.965709801013048</v>
      </c>
      <c r="F120" s="51">
        <v>884871.61601</v>
      </c>
      <c r="G120" s="52">
        <v>113.61270940471005</v>
      </c>
    </row>
    <row r="121" spans="1:7" ht="26.25">
      <c r="A121" s="48" t="s">
        <v>105</v>
      </c>
      <c r="B121" s="53"/>
      <c r="C121" s="54">
        <v>12721.3</v>
      </c>
      <c r="D121" s="53"/>
      <c r="E121" s="50">
        <v>0</v>
      </c>
      <c r="F121" s="51">
        <v>0</v>
      </c>
      <c r="G121" s="52"/>
    </row>
    <row r="122" spans="1:7" ht="51.75">
      <c r="A122" s="48" t="s">
        <v>106</v>
      </c>
      <c r="B122" s="54">
        <v>44704.569190000002</v>
      </c>
      <c r="C122" s="54">
        <v>56283.5</v>
      </c>
      <c r="D122" s="54">
        <v>16960.491100000003</v>
      </c>
      <c r="E122" s="50">
        <v>30.134037684223625</v>
      </c>
      <c r="F122" s="51">
        <v>-27744.078089999999</v>
      </c>
      <c r="G122" s="52">
        <v>37.939055016760811</v>
      </c>
    </row>
    <row r="123" spans="1:7" ht="39">
      <c r="A123" s="48" t="s">
        <v>107</v>
      </c>
      <c r="B123" s="54">
        <v>11278.41863</v>
      </c>
      <c r="C123" s="54"/>
      <c r="D123" s="54"/>
      <c r="E123" s="50"/>
      <c r="F123" s="51">
        <v>-11278.41863</v>
      </c>
      <c r="G123" s="52">
        <v>0</v>
      </c>
    </row>
    <row r="124" spans="1:7" ht="26.25">
      <c r="A124" s="48" t="s">
        <v>108</v>
      </c>
      <c r="B124" s="54"/>
      <c r="C124" s="54">
        <v>3791.6</v>
      </c>
      <c r="D124" s="54"/>
      <c r="E124" s="50">
        <v>0</v>
      </c>
      <c r="F124" s="51">
        <v>0</v>
      </c>
      <c r="G124" s="52"/>
    </row>
    <row r="125" spans="1:7" ht="51.75">
      <c r="A125" s="48" t="s">
        <v>109</v>
      </c>
      <c r="B125" s="54">
        <v>7699.7994900000003</v>
      </c>
      <c r="C125" s="54">
        <v>5052.8</v>
      </c>
      <c r="D125" s="54">
        <v>999.98559</v>
      </c>
      <c r="E125" s="50">
        <v>19.790721778024064</v>
      </c>
      <c r="F125" s="51">
        <v>-6699.8139000000001</v>
      </c>
      <c r="G125" s="52">
        <v>12.98716403328056</v>
      </c>
    </row>
    <row r="126" spans="1:7" ht="51.75">
      <c r="A126" s="48" t="s">
        <v>110</v>
      </c>
      <c r="B126" s="54">
        <v>189.60480000000001</v>
      </c>
      <c r="C126" s="54">
        <v>213.6</v>
      </c>
      <c r="D126" s="54">
        <v>189.86667</v>
      </c>
      <c r="E126" s="50">
        <v>88.888890449438207</v>
      </c>
      <c r="F126" s="51">
        <v>0.26186999999998761</v>
      </c>
      <c r="G126" s="52">
        <v>100.13811359206095</v>
      </c>
    </row>
    <row r="127" spans="1:7" ht="39">
      <c r="A127" s="48" t="s">
        <v>111</v>
      </c>
      <c r="B127" s="54">
        <v>4376.5</v>
      </c>
      <c r="C127" s="54">
        <v>3591.5</v>
      </c>
      <c r="D127" s="54">
        <v>3591.5</v>
      </c>
      <c r="E127" s="50">
        <v>100</v>
      </c>
      <c r="F127" s="51">
        <v>-785</v>
      </c>
      <c r="G127" s="52">
        <v>82.063292585399296</v>
      </c>
    </row>
    <row r="128" spans="1:7" ht="64.5">
      <c r="A128" s="48" t="s">
        <v>112</v>
      </c>
      <c r="B128" s="54">
        <v>35554.192560000003</v>
      </c>
      <c r="C128" s="54">
        <v>35361</v>
      </c>
      <c r="D128" s="54">
        <v>35128.066210000005</v>
      </c>
      <c r="E128" s="50">
        <v>99.341269223155464</v>
      </c>
      <c r="F128" s="51">
        <v>-426.12634999999864</v>
      </c>
      <c r="G128" s="52">
        <v>98.801473696018036</v>
      </c>
    </row>
    <row r="129" spans="1:7" ht="64.5">
      <c r="A129" s="48" t="s">
        <v>113</v>
      </c>
      <c r="B129" s="54">
        <v>302673.80105000001</v>
      </c>
      <c r="C129" s="54">
        <v>574713.59999999998</v>
      </c>
      <c r="D129" s="54">
        <v>273645.66745999997</v>
      </c>
      <c r="E129" s="50">
        <v>47.614266907899861</v>
      </c>
      <c r="F129" s="51">
        <v>-29028.133590000041</v>
      </c>
      <c r="G129" s="52">
        <v>90.409433030113902</v>
      </c>
    </row>
    <row r="130" spans="1:7" ht="90">
      <c r="A130" s="48" t="s">
        <v>114</v>
      </c>
      <c r="B130" s="54">
        <v>643.79999999999995</v>
      </c>
      <c r="C130" s="54">
        <v>1800.9</v>
      </c>
      <c r="D130" s="54">
        <v>900.45</v>
      </c>
      <c r="E130" s="50">
        <v>50</v>
      </c>
      <c r="F130" s="51">
        <v>256.65000000000009</v>
      </c>
      <c r="G130" s="52">
        <v>139.8648648648649</v>
      </c>
    </row>
    <row r="131" spans="1:7" ht="77.25">
      <c r="A131" s="48" t="s">
        <v>115</v>
      </c>
      <c r="B131" s="54"/>
      <c r="C131" s="54">
        <v>13628.4</v>
      </c>
      <c r="D131" s="54">
        <v>5397.2953200000002</v>
      </c>
      <c r="E131" s="50">
        <v>39.603294003698167</v>
      </c>
      <c r="F131" s="51">
        <v>5397.2953200000002</v>
      </c>
      <c r="G131" s="52"/>
    </row>
    <row r="132" spans="1:7" ht="64.5">
      <c r="A132" s="48" t="s">
        <v>116</v>
      </c>
      <c r="B132" s="54">
        <v>2198.2067099999999</v>
      </c>
      <c r="C132" s="54"/>
      <c r="D132" s="54"/>
      <c r="E132" s="50"/>
      <c r="F132" s="51">
        <v>-2198.2067099999999</v>
      </c>
      <c r="G132" s="52">
        <v>0</v>
      </c>
    </row>
    <row r="133" spans="1:7" ht="102.75">
      <c r="A133" s="48" t="s">
        <v>117</v>
      </c>
      <c r="B133" s="54">
        <v>99480.937420000002</v>
      </c>
      <c r="C133" s="54">
        <v>114140</v>
      </c>
      <c r="D133" s="54">
        <v>83.944890000000001</v>
      </c>
      <c r="E133" s="50">
        <v>7.354554932538987E-2</v>
      </c>
      <c r="F133" s="51">
        <v>-99396.992530000003</v>
      </c>
      <c r="G133" s="52">
        <v>8.4382890005943414E-2</v>
      </c>
    </row>
    <row r="134" spans="1:7" ht="64.5">
      <c r="A134" s="48" t="s">
        <v>118</v>
      </c>
      <c r="B134" s="54">
        <v>29047.199820000002</v>
      </c>
      <c r="C134" s="54">
        <v>50396.5</v>
      </c>
      <c r="D134" s="54">
        <v>49811.809259999995</v>
      </c>
      <c r="E134" s="50">
        <v>98.83981875725496</v>
      </c>
      <c r="F134" s="51">
        <v>20764.609439999993</v>
      </c>
      <c r="G134" s="52">
        <v>171.48575273580363</v>
      </c>
    </row>
    <row r="135" spans="1:7" ht="115.5">
      <c r="A135" s="48" t="s">
        <v>119</v>
      </c>
      <c r="B135" s="54">
        <v>7177.5</v>
      </c>
      <c r="C135" s="54">
        <v>42847.5</v>
      </c>
      <c r="D135" s="54">
        <v>17182.5</v>
      </c>
      <c r="E135" s="50">
        <v>40.101522842639589</v>
      </c>
      <c r="F135" s="51">
        <v>10005</v>
      </c>
      <c r="G135" s="52">
        <v>239.39393939393941</v>
      </c>
    </row>
    <row r="136" spans="1:7" ht="77.25">
      <c r="A136" s="48" t="s">
        <v>120</v>
      </c>
      <c r="B136" s="54">
        <v>1655.61241</v>
      </c>
      <c r="C136" s="54"/>
      <c r="D136" s="54"/>
      <c r="E136" s="50"/>
      <c r="F136" s="51">
        <v>-1655.61241</v>
      </c>
      <c r="G136" s="52">
        <v>0</v>
      </c>
    </row>
    <row r="137" spans="1:7" ht="90">
      <c r="A137" s="48" t="s">
        <v>121</v>
      </c>
      <c r="B137" s="54">
        <v>13683.34008</v>
      </c>
      <c r="C137" s="54">
        <v>105671.3</v>
      </c>
      <c r="D137" s="54">
        <v>105634.09593000001</v>
      </c>
      <c r="E137" s="50">
        <v>99.964792644738935</v>
      </c>
      <c r="F137" s="51">
        <v>91950.755850000016</v>
      </c>
      <c r="G137" s="52">
        <v>771.99057622194255</v>
      </c>
    </row>
    <row r="138" spans="1:7" ht="64.5">
      <c r="A138" s="48" t="s">
        <v>122</v>
      </c>
      <c r="B138" s="54"/>
      <c r="C138" s="54">
        <v>104600.5</v>
      </c>
      <c r="D138" s="54">
        <v>57464.20721</v>
      </c>
      <c r="E138" s="50">
        <v>54.93683797878596</v>
      </c>
      <c r="F138" s="51">
        <v>57464.20721</v>
      </c>
      <c r="G138" s="52"/>
    </row>
    <row r="139" spans="1:7" ht="141">
      <c r="A139" s="48" t="s">
        <v>123</v>
      </c>
      <c r="B139" s="54"/>
      <c r="C139" s="54"/>
      <c r="D139" s="54">
        <v>137777.96340000001</v>
      </c>
      <c r="E139" s="50"/>
      <c r="F139" s="51">
        <v>137777.96340000001</v>
      </c>
      <c r="G139" s="52"/>
    </row>
    <row r="140" spans="1:7" ht="26.25">
      <c r="A140" s="48" t="s">
        <v>124</v>
      </c>
      <c r="B140" s="54">
        <v>15470.051949999999</v>
      </c>
      <c r="C140" s="54">
        <v>42167.1</v>
      </c>
      <c r="D140" s="54">
        <v>13454.20276</v>
      </c>
      <c r="E140" s="50">
        <v>31.906872324632239</v>
      </c>
      <c r="F140" s="51">
        <v>-2015.849189999999</v>
      </c>
      <c r="G140" s="52">
        <v>86.969344404819537</v>
      </c>
    </row>
    <row r="141" spans="1:7" ht="39">
      <c r="A141" s="48" t="s">
        <v>125</v>
      </c>
      <c r="B141" s="54">
        <v>4118.0918300000003</v>
      </c>
      <c r="C141" s="54">
        <v>11007.3</v>
      </c>
      <c r="D141" s="54">
        <v>7452.9859299999998</v>
      </c>
      <c r="E141" s="50">
        <v>67.709483070326058</v>
      </c>
      <c r="F141" s="51">
        <v>3334.8940999999995</v>
      </c>
      <c r="G141" s="52">
        <v>180.98153799547495</v>
      </c>
    </row>
    <row r="142" spans="1:7" ht="51.75">
      <c r="A142" s="48" t="s">
        <v>126</v>
      </c>
      <c r="B142" s="54">
        <v>64245.073770000003</v>
      </c>
      <c r="C142" s="54"/>
      <c r="D142" s="54"/>
      <c r="E142" s="50"/>
      <c r="F142" s="51">
        <v>-64245.073770000003</v>
      </c>
      <c r="G142" s="52">
        <v>0</v>
      </c>
    </row>
    <row r="143" spans="1:7" ht="51.75">
      <c r="A143" s="48" t="s">
        <v>127</v>
      </c>
      <c r="B143" s="54"/>
      <c r="C143" s="54">
        <v>110773</v>
      </c>
      <c r="D143" s="54">
        <v>109313.19689000001</v>
      </c>
      <c r="E143" s="50">
        <v>98.682167035288387</v>
      </c>
      <c r="F143" s="51">
        <v>109313.19689000001</v>
      </c>
      <c r="G143" s="52"/>
    </row>
    <row r="144" spans="1:7" ht="39">
      <c r="A144" s="48" t="s">
        <v>128</v>
      </c>
      <c r="B144" s="54"/>
      <c r="C144" s="54">
        <v>11649.5</v>
      </c>
      <c r="D144" s="54">
        <v>11649.5</v>
      </c>
      <c r="E144" s="50">
        <v>100</v>
      </c>
      <c r="F144" s="51">
        <v>11649.5</v>
      </c>
      <c r="G144" s="52"/>
    </row>
    <row r="145" spans="1:7" ht="102.75">
      <c r="A145" s="48" t="s">
        <v>129</v>
      </c>
      <c r="B145" s="54">
        <v>9123.2000000000007</v>
      </c>
      <c r="C145" s="54">
        <v>3560.7</v>
      </c>
      <c r="D145" s="54">
        <v>3560.7</v>
      </c>
      <c r="E145" s="50">
        <v>100</v>
      </c>
      <c r="F145" s="51">
        <v>-5562.5000000000009</v>
      </c>
      <c r="G145" s="52">
        <v>39.029068747807784</v>
      </c>
    </row>
    <row r="146" spans="1:7" ht="51.75">
      <c r="A146" s="48" t="s">
        <v>130</v>
      </c>
      <c r="B146" s="54">
        <v>47895.1</v>
      </c>
      <c r="C146" s="54"/>
      <c r="D146" s="54"/>
      <c r="E146" s="50"/>
      <c r="F146" s="51">
        <v>-47895.1</v>
      </c>
      <c r="G146" s="52">
        <v>0</v>
      </c>
    </row>
    <row r="147" spans="1:7" ht="77.25">
      <c r="A147" s="48" t="s">
        <v>131</v>
      </c>
      <c r="B147" s="54">
        <v>21177.200000000001</v>
      </c>
      <c r="C147" s="54"/>
      <c r="D147" s="54"/>
      <c r="E147" s="50"/>
      <c r="F147" s="51">
        <v>-21177.200000000001</v>
      </c>
      <c r="G147" s="52">
        <v>0</v>
      </c>
    </row>
    <row r="148" spans="1:7" ht="51.75">
      <c r="A148" s="48" t="s">
        <v>132</v>
      </c>
      <c r="B148" s="54">
        <v>465027.59687000001</v>
      </c>
      <c r="C148" s="54">
        <v>928583.3</v>
      </c>
      <c r="D148" s="54">
        <v>519788.21817000001</v>
      </c>
      <c r="E148" s="50">
        <v>55.976477088269839</v>
      </c>
      <c r="F148" s="51">
        <v>54760.621299999999</v>
      </c>
      <c r="G148" s="52">
        <v>111.77577882873659</v>
      </c>
    </row>
    <row r="149" spans="1:7" ht="39">
      <c r="A149" s="48" t="s">
        <v>133</v>
      </c>
      <c r="B149" s="54">
        <v>13932.922790000001</v>
      </c>
      <c r="C149" s="54">
        <v>165031.1</v>
      </c>
      <c r="D149" s="54">
        <v>101973.15948</v>
      </c>
      <c r="E149" s="50">
        <v>61.790268307003949</v>
      </c>
      <c r="F149" s="51">
        <v>88040.236690000005</v>
      </c>
      <c r="G149" s="52">
        <v>731.88634586555406</v>
      </c>
    </row>
    <row r="150" spans="1:7" ht="51.75">
      <c r="A150" s="48" t="s">
        <v>134</v>
      </c>
      <c r="B150" s="54"/>
      <c r="C150" s="54">
        <v>114270.39999999999</v>
      </c>
      <c r="D150" s="54">
        <v>66984.171300000002</v>
      </c>
      <c r="E150" s="50">
        <v>58.619004834147781</v>
      </c>
      <c r="F150" s="51">
        <v>66984.171300000002</v>
      </c>
      <c r="G150" s="52"/>
    </row>
    <row r="151" spans="1:7" ht="90">
      <c r="A151" s="48" t="s">
        <v>135</v>
      </c>
      <c r="B151" s="54"/>
      <c r="C151" s="54">
        <v>2610</v>
      </c>
      <c r="D151" s="54"/>
      <c r="E151" s="50">
        <v>0</v>
      </c>
      <c r="F151" s="51">
        <v>0</v>
      </c>
      <c r="G151" s="52"/>
    </row>
    <row r="152" spans="1:7" ht="51.75">
      <c r="A152" s="48" t="s">
        <v>136</v>
      </c>
      <c r="B152" s="54"/>
      <c r="C152" s="54">
        <v>40511.1</v>
      </c>
      <c r="D152" s="54"/>
      <c r="E152" s="50">
        <v>0</v>
      </c>
      <c r="F152" s="51">
        <v>0</v>
      </c>
      <c r="G152" s="52"/>
    </row>
    <row r="153" spans="1:7" ht="90">
      <c r="A153" s="48" t="s">
        <v>137</v>
      </c>
      <c r="B153" s="54"/>
      <c r="C153" s="54">
        <v>22013.4</v>
      </c>
      <c r="D153" s="54">
        <v>1138.39498</v>
      </c>
      <c r="E153" s="50">
        <v>5.1713728002035122</v>
      </c>
      <c r="F153" s="51">
        <v>1138.39498</v>
      </c>
      <c r="G153" s="52"/>
    </row>
    <row r="154" spans="1:7" ht="26.25">
      <c r="A154" s="48" t="s">
        <v>138</v>
      </c>
      <c r="B154" s="54">
        <v>3183.84989</v>
      </c>
      <c r="C154" s="54"/>
      <c r="D154" s="54"/>
      <c r="E154" s="50"/>
      <c r="F154" s="51">
        <v>-3183.84989</v>
      </c>
      <c r="G154" s="52">
        <v>0</v>
      </c>
    </row>
    <row r="155" spans="1:7" ht="64.5">
      <c r="A155" s="48" t="s">
        <v>139</v>
      </c>
      <c r="B155" s="54"/>
      <c r="C155" s="54">
        <v>11902</v>
      </c>
      <c r="D155" s="54">
        <v>5224.0706</v>
      </c>
      <c r="E155" s="50">
        <v>43.892376071248528</v>
      </c>
      <c r="F155" s="51">
        <v>5224.0706</v>
      </c>
      <c r="G155" s="52"/>
    </row>
    <row r="156" spans="1:7" ht="39">
      <c r="A156" s="48" t="s">
        <v>140</v>
      </c>
      <c r="B156" s="54">
        <v>990420.47817000002</v>
      </c>
      <c r="C156" s="54">
        <v>1013782.9</v>
      </c>
      <c r="D156" s="54">
        <v>773911.88628999994</v>
      </c>
      <c r="E156" s="50">
        <v>76.339015610738741</v>
      </c>
      <c r="F156" s="51">
        <v>-216508.59188000008</v>
      </c>
      <c r="G156" s="52">
        <v>78.13972987714844</v>
      </c>
    </row>
    <row r="157" spans="1:7" ht="51.75">
      <c r="A157" s="48" t="s">
        <v>141</v>
      </c>
      <c r="B157" s="54">
        <v>171919.82104000001</v>
      </c>
      <c r="C157" s="54">
        <v>462818.8</v>
      </c>
      <c r="D157" s="54">
        <v>243637.3793</v>
      </c>
      <c r="E157" s="50">
        <v>52.642066247092814</v>
      </c>
      <c r="F157" s="51">
        <v>71717.558259999991</v>
      </c>
      <c r="G157" s="52">
        <v>141.7157008576188</v>
      </c>
    </row>
    <row r="158" spans="1:7" ht="51.75">
      <c r="A158" s="48" t="s">
        <v>142</v>
      </c>
      <c r="B158" s="54"/>
      <c r="C158" s="54">
        <v>172660.9</v>
      </c>
      <c r="D158" s="54">
        <v>110209.47215</v>
      </c>
      <c r="E158" s="50">
        <v>63.830011398064066</v>
      </c>
      <c r="F158" s="51">
        <v>110209.47215</v>
      </c>
      <c r="G158" s="52"/>
    </row>
    <row r="159" spans="1:7" ht="26.25">
      <c r="A159" s="48" t="s">
        <v>143</v>
      </c>
      <c r="B159" s="54"/>
      <c r="C159" s="54">
        <v>5220</v>
      </c>
      <c r="D159" s="54">
        <v>5220</v>
      </c>
      <c r="E159" s="50">
        <v>100</v>
      </c>
      <c r="F159" s="51">
        <v>5220</v>
      </c>
      <c r="G159" s="52"/>
    </row>
    <row r="160" spans="1:7" ht="26.25">
      <c r="A160" s="48" t="s">
        <v>144</v>
      </c>
      <c r="B160" s="54">
        <v>59815.4</v>
      </c>
      <c r="C160" s="54"/>
      <c r="D160" s="54"/>
      <c r="E160" s="50"/>
      <c r="F160" s="51">
        <v>-59815.4</v>
      </c>
      <c r="G160" s="52">
        <v>0</v>
      </c>
    </row>
    <row r="161" spans="1:7" ht="51.75">
      <c r="A161" s="48" t="s">
        <v>145</v>
      </c>
      <c r="B161" s="54">
        <v>30482.7</v>
      </c>
      <c r="C161" s="54"/>
      <c r="D161" s="54"/>
      <c r="E161" s="50"/>
      <c r="F161" s="51">
        <v>-30482.7</v>
      </c>
      <c r="G161" s="52">
        <v>0</v>
      </c>
    </row>
    <row r="162" spans="1:7" ht="39">
      <c r="A162" s="48" t="s">
        <v>146</v>
      </c>
      <c r="B162" s="54">
        <v>183276.33335</v>
      </c>
      <c r="C162" s="54">
        <v>633389.69999999995</v>
      </c>
      <c r="D162" s="54">
        <v>558476.66517999989</v>
      </c>
      <c r="E162" s="50">
        <v>88.172678712647198</v>
      </c>
      <c r="F162" s="51">
        <v>375200.33182999992</v>
      </c>
      <c r="G162" s="52">
        <v>304.71837523805408</v>
      </c>
    </row>
    <row r="163" spans="1:7" ht="26.25">
      <c r="A163" s="48" t="s">
        <v>147</v>
      </c>
      <c r="B163" s="54">
        <v>3411.9709400000002</v>
      </c>
      <c r="C163" s="54">
        <v>738165.9</v>
      </c>
      <c r="D163" s="54">
        <v>426231.28</v>
      </c>
      <c r="E163" s="50">
        <v>57.741935789773002</v>
      </c>
      <c r="F163" s="51">
        <v>422819.30906</v>
      </c>
      <c r="G163" s="52">
        <v>12492.230663605827</v>
      </c>
    </row>
    <row r="164" spans="1:7" ht="90">
      <c r="A164" s="48" t="s">
        <v>148</v>
      </c>
      <c r="B164" s="54"/>
      <c r="C164" s="54">
        <v>18397.2</v>
      </c>
      <c r="D164" s="54">
        <v>18397.198260000001</v>
      </c>
      <c r="E164" s="50">
        <v>99.999990542039001</v>
      </c>
      <c r="F164" s="51">
        <v>18397.198260000001</v>
      </c>
      <c r="G164" s="52"/>
    </row>
    <row r="165" spans="1:7" ht="39">
      <c r="A165" s="48" t="s">
        <v>149</v>
      </c>
      <c r="B165" s="54">
        <v>162146.74528999999</v>
      </c>
      <c r="C165" s="54">
        <v>728037.5</v>
      </c>
      <c r="D165" s="54">
        <v>419003.53574000002</v>
      </c>
      <c r="E165" s="50">
        <v>57.552466149065125</v>
      </c>
      <c r="F165" s="51">
        <v>256856.79045000003</v>
      </c>
      <c r="G165" s="52">
        <v>258.41008093662981</v>
      </c>
    </row>
    <row r="166" spans="1:7" ht="77.25">
      <c r="A166" s="48" t="s">
        <v>150</v>
      </c>
      <c r="B166" s="54">
        <v>5257.9345800000001</v>
      </c>
      <c r="C166" s="54">
        <v>8900</v>
      </c>
      <c r="D166" s="54">
        <v>6830.9796200000001</v>
      </c>
      <c r="E166" s="50">
        <v>76.752580000000009</v>
      </c>
      <c r="F166" s="51">
        <v>1573.04504</v>
      </c>
      <c r="G166" s="52">
        <v>129.91754682501204</v>
      </c>
    </row>
    <row r="167" spans="1:7" ht="51.75">
      <c r="A167" s="48" t="s">
        <v>151</v>
      </c>
      <c r="B167" s="54">
        <v>136151.96351</v>
      </c>
      <c r="C167" s="54">
        <v>304104.5</v>
      </c>
      <c r="D167" s="54">
        <v>153181.39868000001</v>
      </c>
      <c r="E167" s="50">
        <v>50.371302851486909</v>
      </c>
      <c r="F167" s="51">
        <v>17029.435170000012</v>
      </c>
      <c r="G167" s="52">
        <v>112.50766770524704</v>
      </c>
    </row>
    <row r="168" spans="1:7" ht="26.25">
      <c r="A168" s="48" t="s">
        <v>152</v>
      </c>
      <c r="B168" s="54">
        <v>95072.397719999994</v>
      </c>
      <c r="C168" s="54">
        <v>113590.2</v>
      </c>
      <c r="D168" s="54">
        <v>3618.1196500000001</v>
      </c>
      <c r="E168" s="50">
        <v>3.1852392635984446</v>
      </c>
      <c r="F168" s="51">
        <v>-91454.27807</v>
      </c>
      <c r="G168" s="52">
        <v>3.8056467878887537</v>
      </c>
    </row>
    <row r="169" spans="1:7" ht="64.5">
      <c r="A169" s="48" t="s">
        <v>153</v>
      </c>
      <c r="B169" s="54">
        <v>575.36577</v>
      </c>
      <c r="C169" s="54">
        <v>1592.8</v>
      </c>
      <c r="D169" s="54">
        <v>1067.78198</v>
      </c>
      <c r="E169" s="50">
        <v>67.038044952285276</v>
      </c>
      <c r="F169" s="51">
        <v>492.41620999999998</v>
      </c>
      <c r="G169" s="52">
        <v>185.58316043027725</v>
      </c>
    </row>
    <row r="170" spans="1:7" ht="51.75">
      <c r="A170" s="48" t="s">
        <v>154</v>
      </c>
      <c r="B170" s="54">
        <v>21924.74984</v>
      </c>
      <c r="C170" s="54">
        <v>24121.1</v>
      </c>
      <c r="D170" s="54">
        <v>22176.69713</v>
      </c>
      <c r="E170" s="50">
        <v>91.938995858397845</v>
      </c>
      <c r="F170" s="51">
        <v>251.94729000000007</v>
      </c>
      <c r="G170" s="52">
        <v>101.14914556306746</v>
      </c>
    </row>
    <row r="171" spans="1:7" ht="39">
      <c r="A171" s="48" t="s">
        <v>155</v>
      </c>
      <c r="B171" s="54">
        <v>25790.474699999999</v>
      </c>
      <c r="C171" s="54">
        <v>36812</v>
      </c>
      <c r="D171" s="54">
        <v>24214.29232</v>
      </c>
      <c r="E171" s="50">
        <v>65.778257959361071</v>
      </c>
      <c r="F171" s="51">
        <v>-1576.1823799999984</v>
      </c>
      <c r="G171" s="52">
        <v>93.88850962095708</v>
      </c>
    </row>
    <row r="172" spans="1:7" ht="51.75">
      <c r="A172" s="48" t="s">
        <v>156</v>
      </c>
      <c r="B172" s="54">
        <v>4338.3999999999996</v>
      </c>
      <c r="C172" s="54"/>
      <c r="D172" s="54"/>
      <c r="E172" s="50"/>
      <c r="F172" s="51">
        <v>-4338.3999999999996</v>
      </c>
      <c r="G172" s="52">
        <v>0</v>
      </c>
    </row>
    <row r="173" spans="1:7" ht="26.25">
      <c r="A173" s="48" t="s">
        <v>157</v>
      </c>
      <c r="B173" s="54">
        <v>20255.020110000001</v>
      </c>
      <c r="C173" s="54">
        <v>22090.799999999999</v>
      </c>
      <c r="D173" s="54">
        <v>21820.713350000002</v>
      </c>
      <c r="E173" s="50">
        <v>98.777379497347326</v>
      </c>
      <c r="F173" s="51">
        <v>1565.6932400000005</v>
      </c>
      <c r="G173" s="52">
        <v>107.72990217485399</v>
      </c>
    </row>
    <row r="174" spans="1:7" ht="39">
      <c r="A174" s="48" t="s">
        <v>158</v>
      </c>
      <c r="B174" s="54">
        <v>261596.51014999999</v>
      </c>
      <c r="C174" s="54">
        <v>541414.1</v>
      </c>
      <c r="D174" s="54">
        <v>395719.47979000001</v>
      </c>
      <c r="E174" s="50">
        <v>73.089984134140579</v>
      </c>
      <c r="F174" s="51">
        <v>134122.96964000002</v>
      </c>
      <c r="G174" s="52">
        <v>151.27093230834527</v>
      </c>
    </row>
    <row r="175" spans="1:7" ht="39">
      <c r="A175" s="48" t="s">
        <v>159</v>
      </c>
      <c r="B175" s="54">
        <v>444947.16314000002</v>
      </c>
      <c r="C175" s="54">
        <v>482680.6</v>
      </c>
      <c r="D175" s="54">
        <v>335727.31293999997</v>
      </c>
      <c r="E175" s="50">
        <v>69.554755865472941</v>
      </c>
      <c r="F175" s="51">
        <v>-109219.85020000004</v>
      </c>
      <c r="G175" s="52">
        <v>75.453298897506471</v>
      </c>
    </row>
    <row r="176" spans="1:7" ht="26.25">
      <c r="A176" s="48" t="s">
        <v>160</v>
      </c>
      <c r="B176" s="54"/>
      <c r="C176" s="54">
        <v>3455.6</v>
      </c>
      <c r="D176" s="54"/>
      <c r="E176" s="50">
        <v>0</v>
      </c>
      <c r="F176" s="51">
        <v>0</v>
      </c>
      <c r="G176" s="52"/>
    </row>
    <row r="177" spans="1:7" ht="26.25">
      <c r="A177" s="48" t="s">
        <v>161</v>
      </c>
      <c r="B177" s="54">
        <v>100855.78214</v>
      </c>
      <c r="C177" s="54">
        <v>183638.3</v>
      </c>
      <c r="D177" s="54">
        <v>58970.563520000003</v>
      </c>
      <c r="E177" s="50">
        <v>32.11234449458528</v>
      </c>
      <c r="F177" s="51">
        <v>-41885.218619999992</v>
      </c>
      <c r="G177" s="52">
        <v>58.470186110045475</v>
      </c>
    </row>
    <row r="178" spans="1:7" ht="39">
      <c r="A178" s="48" t="s">
        <v>162</v>
      </c>
      <c r="B178" s="54">
        <v>11104.796920000001</v>
      </c>
      <c r="C178" s="54"/>
      <c r="D178" s="54"/>
      <c r="E178" s="50"/>
      <c r="F178" s="51">
        <v>-11104.796920000001</v>
      </c>
      <c r="G178" s="52">
        <v>0</v>
      </c>
    </row>
    <row r="179" spans="1:7" ht="39">
      <c r="A179" s="48" t="s">
        <v>163</v>
      </c>
      <c r="B179" s="54">
        <v>288.55</v>
      </c>
      <c r="C179" s="54">
        <v>1183.3</v>
      </c>
      <c r="D179" s="54">
        <v>477.62997999999999</v>
      </c>
      <c r="E179" s="50">
        <v>40.364233922082313</v>
      </c>
      <c r="F179" s="51">
        <v>189.07997999999998</v>
      </c>
      <c r="G179" s="52">
        <v>165.52763125974701</v>
      </c>
    </row>
    <row r="180" spans="1:7" ht="26.25">
      <c r="A180" s="48" t="s">
        <v>164</v>
      </c>
      <c r="B180" s="54">
        <v>26935.946739999999</v>
      </c>
      <c r="C180" s="54">
        <v>68047.8</v>
      </c>
      <c r="D180" s="54">
        <v>55187.062709999998</v>
      </c>
      <c r="E180" s="50">
        <v>81.100436325641681</v>
      </c>
      <c r="F180" s="51">
        <v>28251.115969999999</v>
      </c>
      <c r="G180" s="52">
        <v>204.88258030317149</v>
      </c>
    </row>
    <row r="181" spans="1:7" ht="39">
      <c r="A181" s="48" t="s">
        <v>165</v>
      </c>
      <c r="B181" s="54">
        <v>182529.37255999999</v>
      </c>
      <c r="C181" s="54">
        <v>266932.8</v>
      </c>
      <c r="D181" s="54">
        <v>250149.51441</v>
      </c>
      <c r="E181" s="50">
        <v>93.712542786049525</v>
      </c>
      <c r="F181" s="51">
        <v>67620.141850000015</v>
      </c>
      <c r="G181" s="52">
        <v>137.04617010490864</v>
      </c>
    </row>
    <row r="182" spans="1:7" ht="90">
      <c r="A182" s="48" t="s">
        <v>166</v>
      </c>
      <c r="B182" s="54">
        <v>41658.300000000003</v>
      </c>
      <c r="C182" s="54">
        <v>71872.100000000006</v>
      </c>
      <c r="D182" s="54">
        <v>60223.1</v>
      </c>
      <c r="E182" s="50">
        <v>83.792041696291037</v>
      </c>
      <c r="F182" s="51">
        <v>18564.799999999996</v>
      </c>
      <c r="G182" s="52">
        <v>144.56446854528389</v>
      </c>
    </row>
    <row r="183" spans="1:7" ht="39">
      <c r="A183" s="48" t="s">
        <v>167</v>
      </c>
      <c r="B183" s="54">
        <v>9072.13868</v>
      </c>
      <c r="C183" s="54">
        <v>12877.6</v>
      </c>
      <c r="D183" s="54">
        <v>12875.811439999999</v>
      </c>
      <c r="E183" s="50">
        <v>99.986111076598121</v>
      </c>
      <c r="F183" s="51">
        <v>3803.6727599999995</v>
      </c>
      <c r="G183" s="52">
        <v>141.92696886772015</v>
      </c>
    </row>
    <row r="184" spans="1:7" ht="26.25">
      <c r="A184" s="48" t="s">
        <v>168</v>
      </c>
      <c r="B184" s="54">
        <v>37240.236969999998</v>
      </c>
      <c r="C184" s="54">
        <v>282974.8</v>
      </c>
      <c r="D184" s="54">
        <v>104732.82548999999</v>
      </c>
      <c r="E184" s="50">
        <v>37.011361255489881</v>
      </c>
      <c r="F184" s="51">
        <v>67492.58851999999</v>
      </c>
      <c r="G184" s="52">
        <v>281.2356580178872</v>
      </c>
    </row>
    <row r="185" spans="1:7" ht="26.25">
      <c r="A185" s="48" t="s">
        <v>169</v>
      </c>
      <c r="B185" s="54">
        <v>7477.9336700000003</v>
      </c>
      <c r="C185" s="54">
        <v>317192</v>
      </c>
      <c r="D185" s="54">
        <v>3265.35977</v>
      </c>
      <c r="E185" s="50">
        <v>1.0294584258114958</v>
      </c>
      <c r="F185" s="51">
        <v>-4212.5739000000003</v>
      </c>
      <c r="G185" s="52">
        <v>43.66660516259968</v>
      </c>
    </row>
    <row r="186" spans="1:7" ht="26.25">
      <c r="A186" s="48" t="s">
        <v>170</v>
      </c>
      <c r="B186" s="54"/>
      <c r="C186" s="54">
        <v>33012</v>
      </c>
      <c r="D186" s="54"/>
      <c r="E186" s="50">
        <v>0</v>
      </c>
      <c r="F186" s="51">
        <v>0</v>
      </c>
      <c r="G186" s="52"/>
    </row>
    <row r="187" spans="1:7" ht="64.5">
      <c r="A187" s="48" t="s">
        <v>171</v>
      </c>
      <c r="B187" s="54"/>
      <c r="C187" s="54">
        <v>68423.600000000006</v>
      </c>
      <c r="D187" s="54">
        <v>65607.572950000002</v>
      </c>
      <c r="E187" s="50">
        <v>95.884421383850011</v>
      </c>
      <c r="F187" s="51">
        <v>65607.572950000002</v>
      </c>
      <c r="G187" s="52"/>
    </row>
    <row r="188" spans="1:7" ht="26.25">
      <c r="A188" s="48" t="s">
        <v>172</v>
      </c>
      <c r="B188" s="54"/>
      <c r="C188" s="54">
        <v>33500</v>
      </c>
      <c r="D188" s="54">
        <v>7985.0771299999997</v>
      </c>
      <c r="E188" s="50">
        <v>23.836051134328358</v>
      </c>
      <c r="F188" s="51">
        <v>7985.0771299999997</v>
      </c>
      <c r="G188" s="52"/>
    </row>
    <row r="189" spans="1:7" ht="64.5">
      <c r="A189" s="48" t="s">
        <v>173</v>
      </c>
      <c r="B189" s="54"/>
      <c r="C189" s="54">
        <v>51940.2</v>
      </c>
      <c r="D189" s="54">
        <v>33761.139000000003</v>
      </c>
      <c r="E189" s="50">
        <v>65.000017327619076</v>
      </c>
      <c r="F189" s="51">
        <v>33761.139000000003</v>
      </c>
      <c r="G189" s="52"/>
    </row>
    <row r="190" spans="1:7" ht="64.5">
      <c r="A190" s="48" t="s">
        <v>174</v>
      </c>
      <c r="B190" s="54"/>
      <c r="C190" s="54">
        <v>23119.7</v>
      </c>
      <c r="D190" s="54">
        <v>10708.176170000001</v>
      </c>
      <c r="E190" s="50">
        <v>46.316241862999952</v>
      </c>
      <c r="F190" s="51">
        <v>10708.176170000001</v>
      </c>
      <c r="G190" s="52"/>
    </row>
    <row r="191" spans="1:7" ht="39">
      <c r="A191" s="48" t="s">
        <v>175</v>
      </c>
      <c r="B191" s="54">
        <v>74.304749999999999</v>
      </c>
      <c r="C191" s="54"/>
      <c r="D191" s="54"/>
      <c r="E191" s="50"/>
      <c r="F191" s="51">
        <v>-74.304749999999999</v>
      </c>
      <c r="G191" s="52">
        <v>0</v>
      </c>
    </row>
    <row r="192" spans="1:7" ht="26.25">
      <c r="A192" s="48" t="s">
        <v>176</v>
      </c>
      <c r="B192" s="54">
        <v>489503.58983999997</v>
      </c>
      <c r="C192" s="54">
        <v>1823222.7</v>
      </c>
      <c r="D192" s="54">
        <v>1070198.8947600001</v>
      </c>
      <c r="E192" s="50">
        <v>58.698199334617762</v>
      </c>
      <c r="F192" s="51">
        <v>580695.30492000002</v>
      </c>
      <c r="G192" s="52">
        <v>218.62942723460051</v>
      </c>
    </row>
    <row r="193" spans="1:7" ht="77.25">
      <c r="A193" s="48" t="s">
        <v>177</v>
      </c>
      <c r="B193" s="54"/>
      <c r="C193" s="54">
        <v>41080.1</v>
      </c>
      <c r="D193" s="54">
        <v>41080.1</v>
      </c>
      <c r="E193" s="50">
        <v>100</v>
      </c>
      <c r="F193" s="51">
        <v>41080.1</v>
      </c>
      <c r="G193" s="52"/>
    </row>
    <row r="194" spans="1:7" ht="90">
      <c r="A194" s="48" t="s">
        <v>178</v>
      </c>
      <c r="B194" s="54">
        <v>163086.17043</v>
      </c>
      <c r="C194" s="54">
        <v>319090.3</v>
      </c>
      <c r="D194" s="54">
        <v>220693.16461000001</v>
      </c>
      <c r="E194" s="50">
        <v>69.163232041212169</v>
      </c>
      <c r="F194" s="51">
        <v>57606.994180000009</v>
      </c>
      <c r="G194" s="52">
        <v>135.32304059143146</v>
      </c>
    </row>
    <row r="195" spans="1:7" ht="90">
      <c r="A195" s="48" t="s">
        <v>179</v>
      </c>
      <c r="B195" s="54">
        <v>155124.26074999999</v>
      </c>
      <c r="C195" s="54">
        <v>164664.1</v>
      </c>
      <c r="D195" s="54">
        <v>164664.1</v>
      </c>
      <c r="E195" s="50">
        <v>100</v>
      </c>
      <c r="F195" s="51">
        <v>9539.8392500000191</v>
      </c>
      <c r="G195" s="52">
        <v>106.1498048105928</v>
      </c>
    </row>
    <row r="196" spans="1:7" ht="64.5">
      <c r="A196" s="48" t="s">
        <v>180</v>
      </c>
      <c r="B196" s="54">
        <v>1453463</v>
      </c>
      <c r="C196" s="54">
        <v>2280473</v>
      </c>
      <c r="D196" s="54">
        <v>57667.230009999999</v>
      </c>
      <c r="E196" s="50">
        <v>2.5287398715091123</v>
      </c>
      <c r="F196" s="51">
        <v>-1395795.7699899999</v>
      </c>
      <c r="G196" s="52">
        <v>3.9675746826716609</v>
      </c>
    </row>
    <row r="197" spans="1:7" ht="77.25">
      <c r="A197" s="48" t="s">
        <v>181</v>
      </c>
      <c r="B197" s="54"/>
      <c r="C197" s="54"/>
      <c r="D197" s="54">
        <v>102207.93955</v>
      </c>
      <c r="E197" s="50"/>
      <c r="F197" s="51">
        <v>102207.93955</v>
      </c>
      <c r="G197" s="52"/>
    </row>
    <row r="198" spans="1:7" ht="27">
      <c r="A198" s="47" t="s">
        <v>182</v>
      </c>
      <c r="B198" s="53">
        <v>1521756.67765</v>
      </c>
      <c r="C198" s="53">
        <v>1973979.5</v>
      </c>
      <c r="D198" s="53">
        <v>977370.03369000007</v>
      </c>
      <c r="E198" s="50">
        <v>49.512673950767983</v>
      </c>
      <c r="F198" s="51">
        <v>-544386.6439599999</v>
      </c>
      <c r="G198" s="52">
        <v>64.226433045742979</v>
      </c>
    </row>
    <row r="199" spans="1:7" ht="51.75">
      <c r="A199" s="48" t="s">
        <v>183</v>
      </c>
      <c r="B199" s="54">
        <v>15831.04723</v>
      </c>
      <c r="C199" s="54">
        <v>39861.1</v>
      </c>
      <c r="D199" s="54">
        <v>18916.589</v>
      </c>
      <c r="E199" s="50">
        <v>47.456264378052794</v>
      </c>
      <c r="F199" s="51">
        <v>3085.5417699999998</v>
      </c>
      <c r="G199" s="52">
        <v>119.49044636891024</v>
      </c>
    </row>
    <row r="200" spans="1:7" ht="51.75">
      <c r="A200" s="48" t="s">
        <v>184</v>
      </c>
      <c r="B200" s="54">
        <v>1842.0510899999999</v>
      </c>
      <c r="C200" s="54"/>
      <c r="D200" s="54"/>
      <c r="E200" s="50"/>
      <c r="F200" s="51">
        <v>-1842.0510899999999</v>
      </c>
      <c r="G200" s="52">
        <v>0</v>
      </c>
    </row>
    <row r="201" spans="1:7" ht="39">
      <c r="A201" s="48" t="s">
        <v>185</v>
      </c>
      <c r="B201" s="54">
        <v>13511.80105</v>
      </c>
      <c r="C201" s="54">
        <v>33695.4</v>
      </c>
      <c r="D201" s="54">
        <v>2681.2205400000003</v>
      </c>
      <c r="E201" s="50">
        <v>7.9572301857226799</v>
      </c>
      <c r="F201" s="51">
        <v>-10830.58051</v>
      </c>
      <c r="G201" s="52">
        <v>19.843546615867321</v>
      </c>
    </row>
    <row r="202" spans="1:7" ht="39">
      <c r="A202" s="48" t="s">
        <v>186</v>
      </c>
      <c r="B202" s="54">
        <v>24762.402819999999</v>
      </c>
      <c r="C202" s="54">
        <v>72175.7</v>
      </c>
      <c r="D202" s="54">
        <v>27995.1793</v>
      </c>
      <c r="E202" s="50">
        <v>38.787541097627042</v>
      </c>
      <c r="F202" s="51">
        <v>3232.7764800000004</v>
      </c>
      <c r="G202" s="52">
        <v>113.05518088652109</v>
      </c>
    </row>
    <row r="203" spans="1:7" ht="102.75">
      <c r="A203" s="48" t="s">
        <v>187</v>
      </c>
      <c r="B203" s="54">
        <v>9305.4240000000009</v>
      </c>
      <c r="C203" s="54">
        <v>19501.599999999999</v>
      </c>
      <c r="D203" s="54">
        <v>5265</v>
      </c>
      <c r="E203" s="50">
        <v>26.997784797144853</v>
      </c>
      <c r="F203" s="51">
        <v>-4040.4240000000009</v>
      </c>
      <c r="G203" s="52">
        <v>56.579904365453949</v>
      </c>
    </row>
    <row r="204" spans="1:7" ht="64.5">
      <c r="A204" s="48" t="s">
        <v>188</v>
      </c>
      <c r="B204" s="54">
        <v>3238.056</v>
      </c>
      <c r="C204" s="54">
        <v>2961</v>
      </c>
      <c r="D204" s="54">
        <v>2640.5279999999998</v>
      </c>
      <c r="E204" s="50">
        <v>89.176899696048622</v>
      </c>
      <c r="F204" s="51">
        <v>-597.52800000000025</v>
      </c>
      <c r="G204" s="52">
        <v>81.546705801258526</v>
      </c>
    </row>
    <row r="205" spans="1:7" ht="77.25">
      <c r="A205" s="48" t="s">
        <v>189</v>
      </c>
      <c r="B205" s="54">
        <v>11212.65</v>
      </c>
      <c r="C205" s="54">
        <v>2647</v>
      </c>
      <c r="D205" s="54">
        <v>2640.5279999999998</v>
      </c>
      <c r="E205" s="50">
        <v>99.755496788817524</v>
      </c>
      <c r="F205" s="51">
        <v>-8572.1219999999994</v>
      </c>
      <c r="G205" s="52">
        <v>23.549544487699158</v>
      </c>
    </row>
    <row r="206" spans="1:7" ht="64.5">
      <c r="A206" s="48" t="s">
        <v>190</v>
      </c>
      <c r="B206" s="54">
        <v>95387.029399999999</v>
      </c>
      <c r="C206" s="54">
        <v>105169.4</v>
      </c>
      <c r="D206" s="54">
        <v>99892.659200000009</v>
      </c>
      <c r="E206" s="50">
        <v>94.982627266105936</v>
      </c>
      <c r="F206" s="51">
        <v>4505.6298000000097</v>
      </c>
      <c r="G206" s="52">
        <v>104.7235246011341</v>
      </c>
    </row>
    <row r="207" spans="1:7" ht="90">
      <c r="A207" s="48" t="s">
        <v>191</v>
      </c>
      <c r="B207" s="54">
        <v>35.621760000000002</v>
      </c>
      <c r="C207" s="54">
        <v>134</v>
      </c>
      <c r="D207" s="54">
        <v>37.580880000000001</v>
      </c>
      <c r="E207" s="50">
        <v>28.045432835820893</v>
      </c>
      <c r="F207" s="51">
        <v>1.9591199999999986</v>
      </c>
      <c r="G207" s="52">
        <v>105.4997844014445</v>
      </c>
    </row>
    <row r="208" spans="1:7" ht="39">
      <c r="A208" s="48" t="s">
        <v>192</v>
      </c>
      <c r="B208" s="54">
        <v>350368.03489000001</v>
      </c>
      <c r="C208" s="54">
        <v>871702.4</v>
      </c>
      <c r="D208" s="54">
        <v>379178.12767000002</v>
      </c>
      <c r="E208" s="50">
        <v>43.498575622827239</v>
      </c>
      <c r="F208" s="51">
        <v>28810.092780000006</v>
      </c>
      <c r="G208" s="52">
        <v>108.22280856444142</v>
      </c>
    </row>
    <row r="209" spans="1:7" ht="90">
      <c r="A209" s="48" t="s">
        <v>193</v>
      </c>
      <c r="B209" s="54">
        <v>152732.56002999999</v>
      </c>
      <c r="C209" s="54">
        <v>382800.9</v>
      </c>
      <c r="D209" s="54">
        <v>120359.24228000001</v>
      </c>
      <c r="E209" s="50">
        <v>31.44173440553562</v>
      </c>
      <c r="F209" s="51">
        <v>-32373.317749999987</v>
      </c>
      <c r="G209" s="52">
        <v>78.803918598862509</v>
      </c>
    </row>
    <row r="210" spans="1:7" ht="39">
      <c r="A210" s="48" t="s">
        <v>194</v>
      </c>
      <c r="B210" s="54">
        <v>4814.3723399999999</v>
      </c>
      <c r="C210" s="54">
        <v>19668.8</v>
      </c>
      <c r="D210" s="54">
        <v>9566.3133500000004</v>
      </c>
      <c r="E210" s="50">
        <v>48.636995393720007</v>
      </c>
      <c r="F210" s="51">
        <v>4751.9410100000005</v>
      </c>
      <c r="G210" s="52">
        <v>198.70323012864438</v>
      </c>
    </row>
    <row r="211" spans="1:7" ht="26.25">
      <c r="A211" s="48" t="s">
        <v>195</v>
      </c>
      <c r="B211" s="54">
        <v>4211.3574900000003</v>
      </c>
      <c r="C211" s="54">
        <v>6888.2</v>
      </c>
      <c r="D211" s="54">
        <v>3220.9182500000002</v>
      </c>
      <c r="E211" s="50">
        <v>46.759940913446187</v>
      </c>
      <c r="F211" s="51">
        <v>-990.43924000000015</v>
      </c>
      <c r="G211" s="52">
        <v>76.481710651450769</v>
      </c>
    </row>
    <row r="212" spans="1:7" ht="90">
      <c r="A212" s="48" t="s">
        <v>196</v>
      </c>
      <c r="B212" s="54">
        <v>3235.6</v>
      </c>
      <c r="C212" s="54"/>
      <c r="D212" s="54"/>
      <c r="E212" s="50"/>
      <c r="F212" s="51">
        <v>-3235.6</v>
      </c>
      <c r="G212" s="52">
        <v>0</v>
      </c>
    </row>
    <row r="213" spans="1:7" ht="26.25">
      <c r="A213" s="48" t="s">
        <v>197</v>
      </c>
      <c r="B213" s="54"/>
      <c r="C213" s="54">
        <v>278.39999999999998</v>
      </c>
      <c r="D213" s="54"/>
      <c r="E213" s="50">
        <v>0</v>
      </c>
      <c r="F213" s="51">
        <v>0</v>
      </c>
      <c r="G213" s="52"/>
    </row>
    <row r="214" spans="1:7" ht="77.25">
      <c r="A214" s="48" t="s">
        <v>198</v>
      </c>
      <c r="B214" s="54">
        <v>24559.4</v>
      </c>
      <c r="C214" s="54"/>
      <c r="D214" s="54"/>
      <c r="E214" s="50"/>
      <c r="F214" s="51">
        <v>-24559.4</v>
      </c>
      <c r="G214" s="52">
        <v>0</v>
      </c>
    </row>
    <row r="215" spans="1:7" ht="102.75">
      <c r="A215" s="48" t="s">
        <v>199</v>
      </c>
      <c r="B215" s="54">
        <v>243481.75171000001</v>
      </c>
      <c r="C215" s="54">
        <v>333167.90000000002</v>
      </c>
      <c r="D215" s="54">
        <v>266335.07763999997</v>
      </c>
      <c r="E215" s="50">
        <v>79.940197612074854</v>
      </c>
      <c r="F215" s="51">
        <v>22853.325929999963</v>
      </c>
      <c r="G215" s="52">
        <v>109.38605286412573</v>
      </c>
    </row>
    <row r="216" spans="1:7" ht="39">
      <c r="A216" s="48" t="s">
        <v>200</v>
      </c>
      <c r="B216" s="54">
        <v>524961.53298000002</v>
      </c>
      <c r="C216" s="54"/>
      <c r="D216" s="54"/>
      <c r="E216" s="50"/>
      <c r="F216" s="51">
        <v>-524961.53298000002</v>
      </c>
      <c r="G216" s="52">
        <v>0</v>
      </c>
    </row>
    <row r="217" spans="1:7" ht="26.25">
      <c r="A217" s="48" t="s">
        <v>201</v>
      </c>
      <c r="B217" s="54">
        <v>38265.984859999997</v>
      </c>
      <c r="C217" s="54">
        <v>83327.7</v>
      </c>
      <c r="D217" s="54">
        <v>38641.069579999996</v>
      </c>
      <c r="E217" s="50">
        <v>46.372418271475148</v>
      </c>
      <c r="F217" s="51">
        <v>375.08471999999892</v>
      </c>
      <c r="G217" s="52">
        <v>100.98020401506007</v>
      </c>
    </row>
    <row r="218" spans="1:7">
      <c r="A218" s="47" t="s">
        <v>202</v>
      </c>
      <c r="B218" s="53">
        <v>1929335.24921</v>
      </c>
      <c r="C218" s="53">
        <v>2642533.1</v>
      </c>
      <c r="D218" s="53">
        <v>2751913.25715</v>
      </c>
      <c r="E218" s="50">
        <v>104.1392161615686</v>
      </c>
      <c r="F218" s="51">
        <v>822578.00793999992</v>
      </c>
      <c r="G218" s="52">
        <v>142.63530707153248</v>
      </c>
    </row>
    <row r="219" spans="1:7" ht="204.75">
      <c r="A219" s="48" t="s">
        <v>203</v>
      </c>
      <c r="B219" s="54"/>
      <c r="C219" s="54"/>
      <c r="D219" s="54">
        <v>45780</v>
      </c>
      <c r="E219" s="50"/>
      <c r="F219" s="51">
        <v>45780</v>
      </c>
      <c r="G219" s="52"/>
    </row>
    <row r="220" spans="1:7" ht="64.5">
      <c r="A220" s="48" t="s">
        <v>204</v>
      </c>
      <c r="B220" s="54">
        <v>6822.53737</v>
      </c>
      <c r="C220" s="54"/>
      <c r="D220" s="54">
        <v>6908.0923200000007</v>
      </c>
      <c r="E220" s="50"/>
      <c r="F220" s="51">
        <v>85.554950000000645</v>
      </c>
      <c r="G220" s="52">
        <v>101.25400485714013</v>
      </c>
    </row>
    <row r="221" spans="1:7" ht="64.5">
      <c r="A221" s="48" t="s">
        <v>205</v>
      </c>
      <c r="B221" s="54">
        <v>2337.8726900000001</v>
      </c>
      <c r="C221" s="54"/>
      <c r="D221" s="54">
        <v>2132.4163799999997</v>
      </c>
      <c r="E221" s="50"/>
      <c r="F221" s="51">
        <v>-205.45631000000049</v>
      </c>
      <c r="G221" s="52">
        <v>91.211826423277117</v>
      </c>
    </row>
    <row r="222" spans="1:7" ht="39">
      <c r="A222" s="48" t="s">
        <v>206</v>
      </c>
      <c r="B222" s="54">
        <v>75744.588019999996</v>
      </c>
      <c r="C222" s="54">
        <v>99102.3</v>
      </c>
      <c r="D222" s="54">
        <v>67870.175530000008</v>
      </c>
      <c r="E222" s="50">
        <v>68.484965061355794</v>
      </c>
      <c r="F222" s="51">
        <v>-7874.4124899999879</v>
      </c>
      <c r="G222" s="52">
        <v>89.603993241179438</v>
      </c>
    </row>
    <row r="223" spans="1:7" ht="64.5">
      <c r="A223" s="48" t="s">
        <v>207</v>
      </c>
      <c r="B223" s="54">
        <v>27890.306710000001</v>
      </c>
      <c r="C223" s="54">
        <v>39491.1</v>
      </c>
      <c r="D223" s="54">
        <v>35429.53153</v>
      </c>
      <c r="E223" s="50">
        <v>89.715230849482538</v>
      </c>
      <c r="F223" s="51">
        <v>7539.2248199999995</v>
      </c>
      <c r="G223" s="52">
        <v>127.03170280051754</v>
      </c>
    </row>
    <row r="224" spans="1:7" ht="51.75">
      <c r="A224" s="48" t="s">
        <v>208</v>
      </c>
      <c r="B224" s="54"/>
      <c r="C224" s="54">
        <v>59294.3</v>
      </c>
      <c r="D224" s="54">
        <v>44432.451430000001</v>
      </c>
      <c r="E224" s="50">
        <v>74.93545151894871</v>
      </c>
      <c r="F224" s="51">
        <v>44432.451430000001</v>
      </c>
      <c r="G224" s="52"/>
    </row>
    <row r="225" spans="1:7" ht="217.5">
      <c r="A225" s="48" t="s">
        <v>209</v>
      </c>
      <c r="B225" s="54">
        <v>806.37775999999997</v>
      </c>
      <c r="C225" s="54">
        <v>3482.6</v>
      </c>
      <c r="D225" s="54">
        <v>1432.42797</v>
      </c>
      <c r="E225" s="50">
        <v>41.130993223453743</v>
      </c>
      <c r="F225" s="51">
        <v>626.05020999999999</v>
      </c>
      <c r="G225" s="52">
        <v>177.63733588089036</v>
      </c>
    </row>
    <row r="226" spans="1:7" ht="64.5">
      <c r="A226" s="48" t="s">
        <v>210</v>
      </c>
      <c r="B226" s="54">
        <v>7116.2</v>
      </c>
      <c r="C226" s="54">
        <v>22524.7</v>
      </c>
      <c r="D226" s="54">
        <v>22524.7</v>
      </c>
      <c r="E226" s="50">
        <v>100</v>
      </c>
      <c r="F226" s="51">
        <v>15408.5</v>
      </c>
      <c r="G226" s="52">
        <v>316.52707905904839</v>
      </c>
    </row>
    <row r="227" spans="1:7" ht="64.5">
      <c r="A227" s="48" t="s">
        <v>211</v>
      </c>
      <c r="B227" s="54"/>
      <c r="C227" s="54">
        <v>2064.4</v>
      </c>
      <c r="D227" s="54">
        <v>2620.18361</v>
      </c>
      <c r="E227" s="50">
        <v>126.92228298779307</v>
      </c>
      <c r="F227" s="51">
        <v>2620.18361</v>
      </c>
      <c r="G227" s="52"/>
    </row>
    <row r="228" spans="1:7" ht="77.25">
      <c r="A228" s="48" t="s">
        <v>212</v>
      </c>
      <c r="B228" s="54"/>
      <c r="C228" s="54">
        <v>25414</v>
      </c>
      <c r="D228" s="54">
        <v>16893</v>
      </c>
      <c r="E228" s="50">
        <v>66.471236326434251</v>
      </c>
      <c r="F228" s="51">
        <v>16893</v>
      </c>
      <c r="G228" s="52"/>
    </row>
    <row r="229" spans="1:7" ht="77.25">
      <c r="A229" s="48" t="s">
        <v>213</v>
      </c>
      <c r="B229" s="54"/>
      <c r="C229" s="54">
        <v>12291.5</v>
      </c>
      <c r="D229" s="54">
        <v>12282.752339999999</v>
      </c>
      <c r="E229" s="50">
        <v>99.928831631615338</v>
      </c>
      <c r="F229" s="51">
        <v>12282.752339999999</v>
      </c>
      <c r="G229" s="52"/>
    </row>
    <row r="230" spans="1:7" ht="128.25">
      <c r="A230" s="48" t="s">
        <v>214</v>
      </c>
      <c r="B230" s="54">
        <v>385828.55377</v>
      </c>
      <c r="C230" s="54">
        <v>664176.19999999995</v>
      </c>
      <c r="D230" s="54">
        <v>378694.47551000002</v>
      </c>
      <c r="E230" s="50">
        <v>57.017170369850653</v>
      </c>
      <c r="F230" s="51">
        <v>-7134.0782599999802</v>
      </c>
      <c r="G230" s="52">
        <v>98.150971930332361</v>
      </c>
    </row>
    <row r="231" spans="1:7" ht="90">
      <c r="A231" s="48" t="s">
        <v>215</v>
      </c>
      <c r="B231" s="54"/>
      <c r="C231" s="54">
        <v>386254.1</v>
      </c>
      <c r="D231" s="54">
        <v>773685.5999400001</v>
      </c>
      <c r="E231" s="50">
        <v>200.3048252277452</v>
      </c>
      <c r="F231" s="51">
        <v>773685.5999400001</v>
      </c>
      <c r="G231" s="52"/>
    </row>
    <row r="232" spans="1:7" ht="90">
      <c r="A232" s="48" t="s">
        <v>216</v>
      </c>
      <c r="B232" s="54"/>
      <c r="C232" s="54">
        <v>62200.2</v>
      </c>
      <c r="D232" s="54">
        <v>11733.4</v>
      </c>
      <c r="E232" s="50">
        <v>18.863926482551506</v>
      </c>
      <c r="F232" s="51">
        <v>11733.4</v>
      </c>
      <c r="G232" s="52"/>
    </row>
    <row r="233" spans="1:7" ht="64.5">
      <c r="A233" s="48" t="s">
        <v>217</v>
      </c>
      <c r="B233" s="54">
        <v>30000</v>
      </c>
      <c r="C233" s="54">
        <v>235000</v>
      </c>
      <c r="D233" s="54">
        <v>192000.97222999998</v>
      </c>
      <c r="E233" s="50">
        <v>81.702541374468069</v>
      </c>
      <c r="F233" s="51">
        <v>162000.97222999998</v>
      </c>
      <c r="G233" s="52">
        <v>640.00324076666664</v>
      </c>
    </row>
    <row r="234" spans="1:7" ht="51.75">
      <c r="A234" s="48" t="s">
        <v>218</v>
      </c>
      <c r="B234" s="54">
        <v>486448.13767000003</v>
      </c>
      <c r="C234" s="54">
        <v>893901.2</v>
      </c>
      <c r="D234" s="54">
        <v>375585.90610000002</v>
      </c>
      <c r="E234" s="50">
        <v>42.016489753006262</v>
      </c>
      <c r="F234" s="51">
        <v>-110862.23157</v>
      </c>
      <c r="G234" s="52">
        <v>77.20985589522239</v>
      </c>
    </row>
    <row r="235" spans="1:7" ht="39">
      <c r="A235" s="48" t="s">
        <v>219</v>
      </c>
      <c r="B235" s="54">
        <v>18819.061440000001</v>
      </c>
      <c r="C235" s="54">
        <v>10000</v>
      </c>
      <c r="D235" s="54">
        <v>9973</v>
      </c>
      <c r="E235" s="50">
        <v>99.72999999999999</v>
      </c>
      <c r="F235" s="51">
        <v>-8846.0614400000013</v>
      </c>
      <c r="G235" s="52">
        <v>52.994141242359426</v>
      </c>
    </row>
    <row r="236" spans="1:7" ht="77.25">
      <c r="A236" s="48" t="s">
        <v>220</v>
      </c>
      <c r="B236" s="54">
        <v>75.8</v>
      </c>
      <c r="C236" s="54">
        <v>105</v>
      </c>
      <c r="D236" s="54">
        <v>105</v>
      </c>
      <c r="E236" s="50">
        <v>100</v>
      </c>
      <c r="F236" s="51">
        <v>29.200000000000003</v>
      </c>
      <c r="G236" s="52">
        <v>138.52242744063327</v>
      </c>
    </row>
    <row r="237" spans="1:7" ht="153.75">
      <c r="A237" s="48" t="s">
        <v>221</v>
      </c>
      <c r="B237" s="54">
        <v>41232.853999999999</v>
      </c>
      <c r="C237" s="54">
        <v>70880.899999999994</v>
      </c>
      <c r="D237" s="54">
        <v>42002.455999999998</v>
      </c>
      <c r="E237" s="50">
        <v>59.257791591246722</v>
      </c>
      <c r="F237" s="51">
        <v>769.60199999999895</v>
      </c>
      <c r="G237" s="52">
        <v>101.86647763940861</v>
      </c>
    </row>
    <row r="238" spans="1:7" ht="217.5">
      <c r="A238" s="48" t="s">
        <v>222</v>
      </c>
      <c r="B238" s="54">
        <v>9987.5562200000004</v>
      </c>
      <c r="C238" s="54">
        <v>56350.6</v>
      </c>
      <c r="D238" s="54">
        <v>5160.8494099999998</v>
      </c>
      <c r="E238" s="50">
        <v>9.1584639915102954</v>
      </c>
      <c r="F238" s="51">
        <v>-4826.7068100000006</v>
      </c>
      <c r="G238" s="52">
        <v>51.672794588784797</v>
      </c>
    </row>
    <row r="239" spans="1:7" ht="39">
      <c r="A239" s="48" t="s">
        <v>223</v>
      </c>
      <c r="B239" s="54">
        <v>28217.487880000001</v>
      </c>
      <c r="C239" s="54"/>
      <c r="D239" s="54"/>
      <c r="E239" s="50"/>
      <c r="F239" s="51">
        <v>-28217.487880000001</v>
      </c>
      <c r="G239" s="52">
        <v>0</v>
      </c>
    </row>
    <row r="240" spans="1:7" ht="90">
      <c r="A240" s="48" t="s">
        <v>216</v>
      </c>
      <c r="B240" s="54">
        <v>72884.394509999998</v>
      </c>
      <c r="C240" s="54"/>
      <c r="D240" s="54"/>
      <c r="E240" s="50"/>
      <c r="F240" s="51">
        <v>-72884.394509999998</v>
      </c>
      <c r="G240" s="52">
        <v>0</v>
      </c>
    </row>
    <row r="241" spans="1:7" ht="64.5">
      <c r="A241" s="48" t="s">
        <v>224</v>
      </c>
      <c r="B241" s="54">
        <v>412926.41736000002</v>
      </c>
      <c r="C241" s="54"/>
      <c r="D241" s="54">
        <v>443835</v>
      </c>
      <c r="E241" s="50"/>
      <c r="F241" s="51">
        <v>30908.582639999979</v>
      </c>
      <c r="G241" s="52">
        <v>107.48525193365215</v>
      </c>
    </row>
    <row r="242" spans="1:7" ht="102.75">
      <c r="A242" s="48" t="s">
        <v>225</v>
      </c>
      <c r="B242" s="54">
        <v>5174.3334100000002</v>
      </c>
      <c r="C242" s="54"/>
      <c r="D242" s="54"/>
      <c r="E242" s="50"/>
      <c r="F242" s="51">
        <v>-5174.3334100000002</v>
      </c>
      <c r="G242" s="52">
        <v>0</v>
      </c>
    </row>
    <row r="243" spans="1:7" ht="39">
      <c r="A243" s="48" t="s">
        <v>226</v>
      </c>
      <c r="B243" s="54">
        <v>317022.97039999999</v>
      </c>
      <c r="C243" s="54"/>
      <c r="D243" s="54">
        <v>260830.86684999999</v>
      </c>
      <c r="E243" s="50"/>
      <c r="F243" s="51">
        <v>-56192.10355</v>
      </c>
      <c r="G243" s="52">
        <v>82.275068750034023</v>
      </c>
    </row>
    <row r="244" spans="1:7" ht="39">
      <c r="A244" s="20" t="s">
        <v>227</v>
      </c>
      <c r="B244" s="49">
        <v>137471.15165000001</v>
      </c>
      <c r="C244" s="49">
        <v>100299.18</v>
      </c>
      <c r="D244" s="49">
        <v>287624.16649999999</v>
      </c>
      <c r="E244" s="50">
        <v>286.76621932502343</v>
      </c>
      <c r="F244" s="51">
        <v>150153.01484999998</v>
      </c>
      <c r="G244" s="52">
        <v>209.22510872120128</v>
      </c>
    </row>
    <row r="245" spans="1:7" ht="115.5">
      <c r="A245" s="48" t="s">
        <v>228</v>
      </c>
      <c r="B245" s="54">
        <v>137471.15165000001</v>
      </c>
      <c r="C245" s="54"/>
      <c r="D245" s="54"/>
      <c r="E245" s="50"/>
      <c r="F245" s="51">
        <v>-137471.15165000001</v>
      </c>
      <c r="G245" s="52">
        <v>0</v>
      </c>
    </row>
    <row r="246" spans="1:7" ht="77.25">
      <c r="A246" s="48" t="s">
        <v>229</v>
      </c>
      <c r="B246" s="54"/>
      <c r="C246" s="54">
        <v>100299.18</v>
      </c>
      <c r="D246" s="54"/>
      <c r="E246" s="50">
        <v>0</v>
      </c>
      <c r="F246" s="51">
        <v>0</v>
      </c>
      <c r="G246" s="52"/>
    </row>
    <row r="247" spans="1:7" ht="39">
      <c r="A247" s="48" t="s">
        <v>230</v>
      </c>
      <c r="B247" s="54"/>
      <c r="C247" s="54"/>
      <c r="D247" s="54">
        <v>287624.16649999999</v>
      </c>
      <c r="E247" s="50"/>
      <c r="F247" s="51">
        <v>287624.16649999999</v>
      </c>
      <c r="G247" s="52"/>
    </row>
    <row r="248" spans="1:7" ht="26.25">
      <c r="A248" s="20" t="s">
        <v>231</v>
      </c>
      <c r="B248" s="49">
        <v>-107.19</v>
      </c>
      <c r="C248" s="49"/>
      <c r="D248" s="49"/>
      <c r="E248" s="50"/>
      <c r="F248" s="51">
        <v>107.19</v>
      </c>
      <c r="G248" s="52">
        <v>0</v>
      </c>
    </row>
    <row r="249" spans="1:7">
      <c r="A249" s="20" t="s">
        <v>232</v>
      </c>
      <c r="B249" s="49">
        <v>937.88296000000003</v>
      </c>
      <c r="C249" s="49"/>
      <c r="D249" s="49">
        <v>56649.546090000003</v>
      </c>
      <c r="E249" s="50"/>
      <c r="F249" s="51">
        <v>55711.663130000001</v>
      </c>
      <c r="G249" s="52">
        <v>6040.1509043303231</v>
      </c>
    </row>
    <row r="250" spans="1:7" ht="115.5">
      <c r="A250" s="20" t="s">
        <v>233</v>
      </c>
      <c r="B250" s="49"/>
      <c r="C250" s="49"/>
      <c r="D250" s="49">
        <v>-15997.06835</v>
      </c>
      <c r="E250" s="50"/>
      <c r="F250" s="51">
        <v>-15997.06835</v>
      </c>
      <c r="G250" s="52"/>
    </row>
    <row r="251" spans="1:7" ht="77.25">
      <c r="A251" s="20" t="s">
        <v>234</v>
      </c>
      <c r="B251" s="49">
        <v>379677.44998999999</v>
      </c>
      <c r="C251" s="49"/>
      <c r="D251" s="49">
        <v>411248.17811000004</v>
      </c>
      <c r="E251" s="50"/>
      <c r="F251" s="51">
        <v>31570.728120000043</v>
      </c>
      <c r="G251" s="52">
        <v>108.31514437342318</v>
      </c>
    </row>
    <row r="252" spans="1:7" ht="51.75">
      <c r="A252" s="20" t="s">
        <v>235</v>
      </c>
      <c r="B252" s="49">
        <v>-32526.131430000001</v>
      </c>
      <c r="C252" s="49"/>
      <c r="D252" s="49">
        <v>-49786.504979999998</v>
      </c>
      <c r="E252" s="50"/>
      <c r="F252" s="51">
        <v>-17260.373549999997</v>
      </c>
      <c r="G252" s="52">
        <v>153.06617415337672</v>
      </c>
    </row>
  </sheetData>
  <mergeCells count="9"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39370078740157483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sviridova_m</cp:lastModifiedBy>
  <cp:lastPrinted>2023-07-19T14:50:45Z</cp:lastPrinted>
  <dcterms:created xsi:type="dcterms:W3CDTF">2008-11-29T07:38:34Z</dcterms:created>
  <dcterms:modified xsi:type="dcterms:W3CDTF">2023-07-20T14:09:26Z</dcterms:modified>
</cp:coreProperties>
</file>