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Titles" localSheetId="0">Лист1!$A:$A</definedName>
  </definedNames>
  <calcPr calcId="125725"/>
</workbook>
</file>

<file path=xl/calcChain.xml><?xml version="1.0" encoding="utf-8"?>
<calcChain xmlns="http://schemas.openxmlformats.org/spreadsheetml/2006/main">
  <c r="Z42" i="1"/>
  <c r="AA42" s="1"/>
  <c r="Y42"/>
  <c r="Q42"/>
  <c r="R42" s="1"/>
  <c r="S42" s="1"/>
  <c r="I42"/>
  <c r="J42" s="1"/>
  <c r="Y41"/>
  <c r="Z41" s="1"/>
  <c r="AA41" s="1"/>
  <c r="Q41"/>
  <c r="R41" s="1"/>
  <c r="S41" s="1"/>
  <c r="I41"/>
  <c r="J41" s="1"/>
  <c r="K41" s="1"/>
  <c r="Y40"/>
  <c r="Z40" s="1"/>
  <c r="Q40"/>
  <c r="R40" s="1"/>
  <c r="I40"/>
  <c r="J40" s="1"/>
  <c r="K40" s="1"/>
  <c r="Y39"/>
  <c r="Z39" s="1"/>
  <c r="Q39"/>
  <c r="R39" s="1"/>
  <c r="I39"/>
  <c r="J39" s="1"/>
  <c r="Z38"/>
  <c r="AA38" s="1"/>
  <c r="Y38"/>
  <c r="Q38"/>
  <c r="R38" s="1"/>
  <c r="I38"/>
  <c r="J38" s="1"/>
  <c r="Y37"/>
  <c r="Z37" s="1"/>
  <c r="Q37"/>
  <c r="R37" s="1"/>
  <c r="S37" s="1"/>
  <c r="I37"/>
  <c r="J37" s="1"/>
  <c r="Y36"/>
  <c r="Z36" s="1"/>
  <c r="Q36"/>
  <c r="R36" s="1"/>
  <c r="J36"/>
  <c r="I36"/>
  <c r="Y35"/>
  <c r="Z35" s="1"/>
  <c r="Q35"/>
  <c r="R35" s="1"/>
  <c r="I35"/>
  <c r="J35" s="1"/>
  <c r="Z34"/>
  <c r="Y34"/>
  <c r="Q34"/>
  <c r="R34" s="1"/>
  <c r="I34"/>
  <c r="J34" s="1"/>
  <c r="Y33"/>
  <c r="Z33" s="1"/>
  <c r="Q33"/>
  <c r="I33"/>
  <c r="J33" s="1"/>
  <c r="Y32"/>
  <c r="Z32" s="1"/>
  <c r="Q32"/>
  <c r="R32" s="1"/>
  <c r="J32"/>
  <c r="I32"/>
  <c r="Y31"/>
  <c r="Z31" s="1"/>
  <c r="Q31"/>
  <c r="R31" s="1"/>
  <c r="I31"/>
  <c r="J31" s="1"/>
  <c r="Y30"/>
  <c r="Z30" s="1"/>
  <c r="Q30"/>
  <c r="R30" s="1"/>
  <c r="I30"/>
  <c r="J30" s="1"/>
  <c r="Y29"/>
  <c r="Z29" s="1"/>
  <c r="R29"/>
  <c r="Q29"/>
  <c r="I29"/>
  <c r="J29" s="1"/>
  <c r="Y28"/>
  <c r="Z28" s="1"/>
  <c r="Q28"/>
  <c r="R28" s="1"/>
  <c r="J28"/>
  <c r="I28"/>
  <c r="Y27"/>
  <c r="Z27" s="1"/>
  <c r="Q27"/>
  <c r="R27" s="1"/>
  <c r="I27"/>
  <c r="J27" s="1"/>
  <c r="Z26"/>
  <c r="Y26"/>
  <c r="Q26"/>
  <c r="R26" s="1"/>
  <c r="I26"/>
  <c r="J26" s="1"/>
  <c r="Y25"/>
  <c r="Z25" s="1"/>
  <c r="R25"/>
  <c r="Q25"/>
  <c r="I25"/>
  <c r="J25" s="1"/>
  <c r="Y24"/>
  <c r="Z24" s="1"/>
  <c r="Q24"/>
  <c r="R24" s="1"/>
  <c r="I24"/>
  <c r="J24" s="1"/>
  <c r="Y23"/>
  <c r="Z23" s="1"/>
  <c r="Q23"/>
  <c r="R23" s="1"/>
  <c r="I23"/>
  <c r="J23" s="1"/>
  <c r="Z22"/>
  <c r="Y22"/>
  <c r="Q22"/>
  <c r="R22" s="1"/>
  <c r="I22"/>
  <c r="J22" s="1"/>
  <c r="Y21"/>
  <c r="Z21" s="1"/>
  <c r="Q21"/>
  <c r="R21" s="1"/>
  <c r="I21"/>
  <c r="J21" s="1"/>
  <c r="Y20"/>
  <c r="Z20" s="1"/>
  <c r="Q20"/>
  <c r="R20" s="1"/>
  <c r="I20"/>
  <c r="J20" s="1"/>
  <c r="Y19"/>
  <c r="Z19" s="1"/>
  <c r="Q19"/>
  <c r="R19" s="1"/>
  <c r="I19"/>
  <c r="J19" s="1"/>
  <c r="Y18"/>
  <c r="Z18" s="1"/>
  <c r="Q18"/>
  <c r="R18" s="1"/>
  <c r="I18"/>
  <c r="J18" s="1"/>
  <c r="Y17"/>
  <c r="Z17" s="1"/>
  <c r="Q17"/>
  <c r="R17" s="1"/>
  <c r="I17"/>
  <c r="J17" s="1"/>
  <c r="Y16"/>
  <c r="Z16" s="1"/>
  <c r="Q16"/>
  <c r="R16" s="1"/>
  <c r="I16"/>
  <c r="J16" s="1"/>
  <c r="Y15"/>
  <c r="Z15" s="1"/>
  <c r="Q15"/>
  <c r="R15" s="1"/>
  <c r="I15"/>
  <c r="J15" s="1"/>
  <c r="Y14"/>
  <c r="Z14" s="1"/>
  <c r="Q14"/>
  <c r="R14" s="1"/>
  <c r="I14"/>
  <c r="J14" s="1"/>
  <c r="Y13"/>
  <c r="Z13" s="1"/>
  <c r="Q13"/>
  <c r="R13" s="1"/>
  <c r="I13"/>
  <c r="J13" s="1"/>
  <c r="Y12"/>
  <c r="Z12" s="1"/>
  <c r="Q12"/>
  <c r="R12" s="1"/>
  <c r="I12"/>
  <c r="J12" s="1"/>
  <c r="Y11"/>
  <c r="Z11" s="1"/>
  <c r="Q11"/>
  <c r="R11" s="1"/>
  <c r="I11"/>
  <c r="J11" s="1"/>
  <c r="Y10"/>
  <c r="Z10" s="1"/>
  <c r="Q10"/>
  <c r="I10"/>
  <c r="J10" s="1"/>
  <c r="X9"/>
  <c r="W9"/>
  <c r="V9"/>
  <c r="U9"/>
  <c r="T9"/>
  <c r="P9"/>
  <c r="O9"/>
  <c r="N9"/>
  <c r="M9"/>
  <c r="L9"/>
  <c r="H9"/>
  <c r="G9"/>
  <c r="F9"/>
  <c r="E9"/>
  <c r="D9"/>
  <c r="C9"/>
  <c r="B9"/>
  <c r="T5"/>
  <c r="L5"/>
  <c r="D5"/>
  <c r="C5"/>
  <c r="B5"/>
  <c r="AA26" l="1"/>
  <c r="K36"/>
  <c r="S29"/>
  <c r="AA22"/>
  <c r="Q9"/>
  <c r="K32"/>
  <c r="S25"/>
  <c r="Y9"/>
  <c r="AA34"/>
  <c r="K28"/>
  <c r="AA30"/>
  <c r="K24"/>
  <c r="R33"/>
  <c r="S33" s="1"/>
  <c r="Z9"/>
  <c r="AA43"/>
  <c r="J9"/>
  <c r="K43"/>
  <c r="K11"/>
  <c r="S12"/>
  <c r="AA13"/>
  <c r="K15"/>
  <c r="S16"/>
  <c r="AA17"/>
  <c r="K19"/>
  <c r="S20"/>
  <c r="AA21"/>
  <c r="K23"/>
  <c r="S24"/>
  <c r="AA25"/>
  <c r="K27"/>
  <c r="S28"/>
  <c r="AA29"/>
  <c r="K31"/>
  <c r="S32"/>
  <c r="AA33"/>
  <c r="K35"/>
  <c r="S36"/>
  <c r="AA37"/>
  <c r="K39"/>
  <c r="S40"/>
  <c r="AA10"/>
  <c r="K12"/>
  <c r="S13"/>
  <c r="AA14"/>
  <c r="K16"/>
  <c r="S17"/>
  <c r="AA18"/>
  <c r="K20"/>
  <c r="S21"/>
  <c r="I9"/>
  <c r="AA11"/>
  <c r="K13"/>
  <c r="S14"/>
  <c r="AA15"/>
  <c r="K17"/>
  <c r="S18"/>
  <c r="AA19"/>
  <c r="K21"/>
  <c r="S22"/>
  <c r="AA23"/>
  <c r="K25"/>
  <c r="S26"/>
  <c r="AA27"/>
  <c r="K29"/>
  <c r="S30"/>
  <c r="AA31"/>
  <c r="K33"/>
  <c r="S34"/>
  <c r="AA35"/>
  <c r="K37"/>
  <c r="S38"/>
  <c r="AA39"/>
  <c r="R10"/>
  <c r="S10" s="1"/>
  <c r="K10"/>
  <c r="S11"/>
  <c r="AA12"/>
  <c r="K14"/>
  <c r="S15"/>
  <c r="AA16"/>
  <c r="K18"/>
  <c r="S19"/>
  <c r="AA20"/>
  <c r="K22"/>
  <c r="S23"/>
  <c r="AA24"/>
  <c r="K26"/>
  <c r="S27"/>
  <c r="AA28"/>
  <c r="K30"/>
  <c r="S31"/>
  <c r="AA32"/>
  <c r="K34"/>
  <c r="S35"/>
  <c r="AA36"/>
  <c r="K38"/>
  <c r="S39"/>
  <c r="AA40"/>
  <c r="K42"/>
  <c r="S9" l="1"/>
  <c r="AA9"/>
  <c r="R9"/>
  <c r="S43"/>
  <c r="K9"/>
</calcChain>
</file>

<file path=xl/sharedStrings.xml><?xml version="1.0" encoding="utf-8"?>
<sst xmlns="http://schemas.openxmlformats.org/spreadsheetml/2006/main" count="75" uniqueCount="55">
  <si>
    <t>Наименование муниципального образования</t>
  </si>
  <si>
    <t>Объем бюджетных ассигнований</t>
  </si>
  <si>
    <t>Размер денежных средств на содержание ребенка, находящегося под опекой (попечительством), в приемной семье</t>
  </si>
  <si>
    <t xml:space="preserve">Численность детей находящихся под опекой (попечительством), в приемных семьях </t>
  </si>
  <si>
    <t xml:space="preserve">Объем субвенции по финансированию расходов на вознаграждение, причитающееся приемным родителям, и расходов по предоставлению мер соцподдержки приемным семьям, проживающим:    </t>
  </si>
  <si>
    <t>Коэффициент показателей, влияющих на объем субвенции</t>
  </si>
  <si>
    <t>Объем субвенции на расходы по выплате денежных средств на содержание ребенка, находящегося под опекой, в приемной семье, вознаграждения причитающегося приемному родителю, расходов мер соцподдержки приемной семье</t>
  </si>
  <si>
    <t>Резерв
 5 %</t>
  </si>
  <si>
    <t xml:space="preserve">в городском населенном пункте    </t>
  </si>
  <si>
    <t xml:space="preserve"> в сельской местности</t>
  </si>
  <si>
    <t>9=(4*5*12 мес.+6+7)*8</t>
  </si>
  <si>
    <t>10=9*5%</t>
  </si>
  <si>
    <t>11=9-10</t>
  </si>
  <si>
    <t>17=(12*13*12 мес.+14+15)*16</t>
  </si>
  <si>
    <t>18=17*5%</t>
  </si>
  <si>
    <t>19=17-18</t>
  </si>
  <si>
    <t>25=(20*21*12 мес.+22+23)*24</t>
  </si>
  <si>
    <t>26=25*5%</t>
  </si>
  <si>
    <t>27=25-26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</si>
  <si>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</si>
  <si>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</si>
  <si>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</si>
  <si>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</si>
  <si>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</si>
  <si>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</si>
  <si>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</si>
  <si>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</si>
  <si>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</si>
  <si>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</si>
  <si>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</si>
  <si>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</si>
  <si>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</si>
  <si>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</si>
  <si>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</si>
  <si>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</si>
  <si>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</si>
  <si>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</si>
  <si>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</si>
  <si>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</si>
  <si>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</si>
  <si>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</si>
  <si>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</si>
  <si>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</si>
  <si>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</si>
  <si>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</si>
  <si>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</si>
  <si>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</si>
  <si>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</si>
  <si>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</si>
  <si>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</si>
  <si>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</si>
  <si>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</si>
  <si>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Нераспределенный резерв</t>
  </si>
  <si>
    <t>Расчет объема субвенции, предоставляемой бюджетам муниципальных образований на финансирование расходов по выплате денежных средств на содержание ребенка, находящегося под опекой (попечительством), в приемной семье, вознаграждения, причитающегося приемному родителю, расходов по предоставлению мер социальной поддержки приемной семье на 2024-2026 годы</t>
  </si>
  <si>
    <t>Приложение № 1.5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</si>
</sst>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2" fillId="0" borderId="0" xfId="0" applyNumberFormat="1" applyFont="1" applyFill="1"/>
    <xf numFmtId="0" fontId="1" fillId="0" borderId="0" xfId="0" applyFont="1" applyFill="1"/>
    <xf numFmtId="49" fontId="1" fillId="0" borderId="0" xfId="0" applyNumberFormat="1" applyFont="1" applyFill="1"/>
    <xf numFmtId="0" fontId="2" fillId="0" borderId="0" xfId="0" applyFont="1" applyFill="1"/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/>
    <xf numFmtId="4" fontId="1" fillId="0" borderId="0" xfId="0" applyNumberFormat="1" applyFont="1" applyFill="1"/>
    <xf numFmtId="0" fontId="1" fillId="0" borderId="2" xfId="0" applyFont="1" applyFill="1" applyBorder="1" applyAlignment="1" applyProtection="1">
      <alignment vertical="top" wrapText="1"/>
    </xf>
    <xf numFmtId="4" fontId="1" fillId="0" borderId="2" xfId="0" applyNumberFormat="1" applyFont="1" applyFill="1" applyBorder="1" applyAlignment="1" applyProtection="1">
      <alignment vertical="top" wrapText="1"/>
      <protection locked="0"/>
    </xf>
    <xf numFmtId="4" fontId="1" fillId="0" borderId="2" xfId="0" applyNumberFormat="1" applyFont="1" applyFill="1" applyBorder="1" applyAlignment="1" applyProtection="1">
      <alignment vertical="top" wrapText="1"/>
    </xf>
    <xf numFmtId="0" fontId="1" fillId="0" borderId="2" xfId="0" applyFont="1" applyFill="1" applyBorder="1" applyProtection="1"/>
    <xf numFmtId="4" fontId="1" fillId="0" borderId="2" xfId="0" applyNumberFormat="1" applyFont="1" applyFill="1" applyBorder="1" applyProtection="1">
      <protection locked="0"/>
    </xf>
    <xf numFmtId="2" fontId="4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right"/>
    </xf>
    <xf numFmtId="2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lotova_I/Desktop/&#1050;&#1086;&#1087;&#1080;&#1103;%20&#1055;&#1088;&#1080;&#1083;&#1086;&#1078;&#1077;&#1085;&#1080;&#1077;%20&#8470;%2018%20(&#1086;&#1087;&#1077;&#1082;&#1072;)%20&#1052;&#1041;&#1058;_10_8_2_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Расчет"/>
      <sheetName val="systemquery"/>
      <sheetName val="Реквизиты документа"/>
    </sheetNames>
    <sheetDataSet>
      <sheetData sheetId="0"/>
      <sheetData sheetId="1"/>
      <sheetData sheetId="2"/>
      <sheetData sheetId="3">
        <row r="2">
          <cell r="A2" t="str">
            <v>Год</v>
          </cell>
          <cell r="B2" t="str">
            <v>2024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местным бюджетам на осуществление переданного государственного полномочия по содержанию ребенка в семье опекуна и приемной семье, а также вознаграждению, причитающегося приемному родителю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31.08.2023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69"/>
  <sheetViews>
    <sheetView tabSelected="1" zoomScaleNormal="100" workbookViewId="0">
      <selection activeCell="I1" sqref="I1:K1"/>
    </sheetView>
  </sheetViews>
  <sheetFormatPr defaultRowHeight="12.75"/>
  <cols>
    <col min="1" max="1" width="35.28515625" style="2" customWidth="1"/>
    <col min="2" max="2" width="13.85546875" style="2" customWidth="1"/>
    <col min="3" max="3" width="13.5703125" style="2" customWidth="1"/>
    <col min="4" max="4" width="19.7109375" style="2" customWidth="1"/>
    <col min="5" max="5" width="18.5703125" style="2" customWidth="1"/>
    <col min="6" max="6" width="14.42578125" style="2" customWidth="1"/>
    <col min="7" max="7" width="14.7109375" style="2" customWidth="1"/>
    <col min="8" max="8" width="13.28515625" style="2" customWidth="1"/>
    <col min="9" max="9" width="24.85546875" style="2" customWidth="1"/>
    <col min="10" max="10" width="16" style="2" customWidth="1"/>
    <col min="11" max="15" width="16.5703125" style="2" customWidth="1"/>
    <col min="16" max="16" width="12.5703125" style="2" customWidth="1"/>
    <col min="17" max="17" width="24.85546875" style="2" customWidth="1"/>
    <col min="18" max="18" width="13.85546875" style="2" customWidth="1"/>
    <col min="19" max="19" width="14.140625" style="2" customWidth="1"/>
    <col min="20" max="20" width="16.5703125" style="2" customWidth="1"/>
    <col min="21" max="21" width="16.42578125" style="2" customWidth="1"/>
    <col min="22" max="23" width="16.5703125" style="2" customWidth="1"/>
    <col min="24" max="24" width="12.7109375" style="2" customWidth="1"/>
    <col min="25" max="25" width="24.85546875" style="2" customWidth="1"/>
    <col min="26" max="26" width="13.42578125" style="2" customWidth="1"/>
    <col min="27" max="27" width="16.5703125" style="2" customWidth="1"/>
    <col min="28" max="16384" width="9.140625" style="2"/>
  </cols>
  <sheetData>
    <row r="1" spans="1:27" ht="16.5" customHeight="1">
      <c r="I1" s="17" t="s">
        <v>54</v>
      </c>
      <c r="J1" s="17"/>
      <c r="K1" s="17"/>
    </row>
    <row r="2" spans="1:27" ht="16.5" customHeight="1">
      <c r="I2" s="15"/>
      <c r="J2" s="15"/>
      <c r="K2" s="15"/>
    </row>
    <row r="3" spans="1:27" ht="76.5" customHeight="1">
      <c r="A3" s="14"/>
      <c r="B3" s="16" t="s">
        <v>53</v>
      </c>
      <c r="C3" s="16"/>
      <c r="D3" s="16"/>
      <c r="E3" s="16"/>
      <c r="F3" s="16"/>
      <c r="G3" s="16"/>
      <c r="H3" s="16"/>
      <c r="I3" s="16"/>
      <c r="J3" s="16"/>
      <c r="K3" s="1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>
      <c r="A4" s="3"/>
      <c r="B4" s="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9.25" customHeight="1">
      <c r="A5" s="18" t="s">
        <v>0</v>
      </c>
      <c r="B5" s="5" t="str">
        <f>"Отчетный "&amp;(VALUE(VLOOKUP("Год",'[1]Реквизиты документа'!$A$2:$B$20,2,0)-2))&amp;" год"</f>
        <v>Отчетный 2022 год</v>
      </c>
      <c r="C5" s="5" t="str">
        <f>"Текущий "&amp;(VALUE(VLOOKUP("Год",'[1]Реквизиты документа'!$A$2:$B$20,2,0)-1))&amp;" год"</f>
        <v>Текущий 2023 год</v>
      </c>
      <c r="D5" s="21" t="str">
        <f>"Очередной "&amp;(VALUE(VLOOKUP("Год",'[1]Реквизиты документа'!$A$2:$B$20,2,0)-0))&amp;" год"</f>
        <v>Очередной 2024 год</v>
      </c>
      <c r="E5" s="21"/>
      <c r="F5" s="21"/>
      <c r="G5" s="21"/>
      <c r="H5" s="21"/>
      <c r="I5" s="21"/>
      <c r="J5" s="21"/>
      <c r="K5" s="21"/>
      <c r="L5" s="22" t="str">
        <f>(VALUE(VLOOKUP("Год",'[1]Реквизиты документа'!$A$2:$B$20,2,0)+1))&amp;" год планового периода"</f>
        <v>2025 год планового периода</v>
      </c>
      <c r="M5" s="23"/>
      <c r="N5" s="23"/>
      <c r="O5" s="23"/>
      <c r="P5" s="23"/>
      <c r="Q5" s="23"/>
      <c r="R5" s="23"/>
      <c r="S5" s="24"/>
      <c r="T5" s="22" t="str">
        <f>(VALUE(VLOOKUP("Год",'[1]Реквизиты документа'!$A$2:$B$20,2,0)+2))&amp;" год планового периода"</f>
        <v>2026 год планового периода</v>
      </c>
      <c r="U5" s="23"/>
      <c r="V5" s="23"/>
      <c r="W5" s="23"/>
      <c r="X5" s="23"/>
      <c r="Y5" s="23"/>
      <c r="Z5" s="23"/>
      <c r="AA5" s="24"/>
    </row>
    <row r="6" spans="1:27" ht="111.75" customHeight="1">
      <c r="A6" s="19"/>
      <c r="B6" s="18" t="s">
        <v>1</v>
      </c>
      <c r="C6" s="18" t="s">
        <v>1</v>
      </c>
      <c r="D6" s="21" t="s">
        <v>2</v>
      </c>
      <c r="E6" s="21" t="s">
        <v>3</v>
      </c>
      <c r="F6" s="21" t="s">
        <v>4</v>
      </c>
      <c r="G6" s="21"/>
      <c r="H6" s="18" t="s">
        <v>5</v>
      </c>
      <c r="I6" s="21" t="s">
        <v>6</v>
      </c>
      <c r="J6" s="21" t="s">
        <v>7</v>
      </c>
      <c r="K6" s="21" t="s">
        <v>1</v>
      </c>
      <c r="L6" s="21" t="s">
        <v>2</v>
      </c>
      <c r="M6" s="21" t="s">
        <v>3</v>
      </c>
      <c r="N6" s="21" t="s">
        <v>4</v>
      </c>
      <c r="O6" s="21"/>
      <c r="P6" s="18" t="s">
        <v>5</v>
      </c>
      <c r="Q6" s="21" t="s">
        <v>6</v>
      </c>
      <c r="R6" s="21" t="s">
        <v>7</v>
      </c>
      <c r="S6" s="21" t="s">
        <v>1</v>
      </c>
      <c r="T6" s="21" t="s">
        <v>2</v>
      </c>
      <c r="U6" s="21" t="s">
        <v>3</v>
      </c>
      <c r="V6" s="21" t="s">
        <v>4</v>
      </c>
      <c r="W6" s="21"/>
      <c r="X6" s="18" t="s">
        <v>5</v>
      </c>
      <c r="Y6" s="21" t="s">
        <v>6</v>
      </c>
      <c r="Z6" s="21" t="s">
        <v>7</v>
      </c>
      <c r="AA6" s="21" t="s">
        <v>1</v>
      </c>
    </row>
    <row r="7" spans="1:27" ht="38.25" customHeight="1">
      <c r="A7" s="20"/>
      <c r="B7" s="20"/>
      <c r="C7" s="20"/>
      <c r="D7" s="21"/>
      <c r="E7" s="21"/>
      <c r="F7" s="5" t="s">
        <v>8</v>
      </c>
      <c r="G7" s="5" t="s">
        <v>9</v>
      </c>
      <c r="H7" s="20"/>
      <c r="I7" s="21"/>
      <c r="J7" s="21"/>
      <c r="K7" s="21"/>
      <c r="L7" s="21"/>
      <c r="M7" s="21"/>
      <c r="N7" s="5" t="s">
        <v>8</v>
      </c>
      <c r="O7" s="5" t="s">
        <v>9</v>
      </c>
      <c r="P7" s="20"/>
      <c r="Q7" s="21"/>
      <c r="R7" s="21"/>
      <c r="S7" s="21"/>
      <c r="T7" s="21"/>
      <c r="U7" s="21"/>
      <c r="V7" s="5" t="s">
        <v>8</v>
      </c>
      <c r="W7" s="5" t="s">
        <v>9</v>
      </c>
      <c r="X7" s="20"/>
      <c r="Y7" s="21"/>
      <c r="Z7" s="21"/>
      <c r="AA7" s="21"/>
    </row>
    <row r="8" spans="1:27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 t="s">
        <v>10</v>
      </c>
      <c r="J8" s="6" t="s">
        <v>11</v>
      </c>
      <c r="K8" s="6" t="s">
        <v>12</v>
      </c>
      <c r="L8" s="6">
        <v>12</v>
      </c>
      <c r="M8" s="6">
        <v>13</v>
      </c>
      <c r="N8" s="6">
        <v>14</v>
      </c>
      <c r="O8" s="6">
        <v>15</v>
      </c>
      <c r="P8" s="6">
        <v>16</v>
      </c>
      <c r="Q8" s="6" t="s">
        <v>13</v>
      </c>
      <c r="R8" s="6" t="s">
        <v>14</v>
      </c>
      <c r="S8" s="6" t="s">
        <v>15</v>
      </c>
      <c r="T8" s="6">
        <v>20</v>
      </c>
      <c r="U8" s="6">
        <v>21</v>
      </c>
      <c r="V8" s="6">
        <v>22</v>
      </c>
      <c r="W8" s="6">
        <v>23</v>
      </c>
      <c r="X8" s="6">
        <v>24</v>
      </c>
      <c r="Y8" s="6" t="s">
        <v>16</v>
      </c>
      <c r="Z8" s="6" t="s">
        <v>17</v>
      </c>
      <c r="AA8" s="6" t="s">
        <v>18</v>
      </c>
    </row>
    <row r="9" spans="1:27">
      <c r="A9" s="7"/>
      <c r="B9" s="7">
        <f>SUM(B10:B999)</f>
        <v>361545895</v>
      </c>
      <c r="C9" s="7">
        <f t="shared" ref="C9:AA9" si="0">SUM(C10:C999)</f>
        <v>433236713</v>
      </c>
      <c r="D9" s="7">
        <f t="shared" si="0"/>
        <v>423258</v>
      </c>
      <c r="E9" s="7">
        <f t="shared" si="0"/>
        <v>2188</v>
      </c>
      <c r="F9" s="7">
        <f t="shared" si="0"/>
        <v>26485737.75</v>
      </c>
      <c r="G9" s="7">
        <f t="shared" si="0"/>
        <v>65423095.610000007</v>
      </c>
      <c r="H9" s="7">
        <f t="shared" si="0"/>
        <v>33</v>
      </c>
      <c r="I9" s="7">
        <f t="shared" si="0"/>
        <v>428668287</v>
      </c>
      <c r="J9" s="7">
        <f t="shared" si="0"/>
        <v>21433412</v>
      </c>
      <c r="K9" s="7">
        <f t="shared" si="0"/>
        <v>428668287</v>
      </c>
      <c r="L9" s="7">
        <f t="shared" si="0"/>
        <v>423258</v>
      </c>
      <c r="M9" s="7">
        <f t="shared" si="0"/>
        <v>2188</v>
      </c>
      <c r="N9" s="7">
        <f t="shared" si="0"/>
        <v>26485737.75</v>
      </c>
      <c r="O9" s="7">
        <f t="shared" si="0"/>
        <v>65423095.610000007</v>
      </c>
      <c r="P9" s="7">
        <f t="shared" si="0"/>
        <v>33</v>
      </c>
      <c r="Q9" s="7">
        <f t="shared" si="0"/>
        <v>428668287</v>
      </c>
      <c r="R9" s="7">
        <f t="shared" si="0"/>
        <v>21433412</v>
      </c>
      <c r="S9" s="7">
        <f t="shared" si="0"/>
        <v>428668287</v>
      </c>
      <c r="T9" s="7">
        <f t="shared" si="0"/>
        <v>423258</v>
      </c>
      <c r="U9" s="7">
        <f t="shared" si="0"/>
        <v>2188</v>
      </c>
      <c r="V9" s="7">
        <f t="shared" si="0"/>
        <v>26485737.75</v>
      </c>
      <c r="W9" s="7">
        <f t="shared" si="0"/>
        <v>65423095.610000007</v>
      </c>
      <c r="X9" s="7">
        <f t="shared" si="0"/>
        <v>33</v>
      </c>
      <c r="Y9" s="7">
        <f t="shared" si="0"/>
        <v>428668287</v>
      </c>
      <c r="Z9" s="7">
        <f t="shared" si="0"/>
        <v>21433412</v>
      </c>
      <c r="AA9" s="7">
        <f t="shared" si="0"/>
        <v>428668287</v>
      </c>
    </row>
    <row r="10" spans="1:27" ht="12.75" customHeight="1">
      <c r="A10" s="9" t="s">
        <v>19</v>
      </c>
      <c r="B10" s="10">
        <v>3565752</v>
      </c>
      <c r="C10" s="10">
        <v>3788177</v>
      </c>
      <c r="D10" s="10">
        <v>12826</v>
      </c>
      <c r="E10" s="10">
        <v>23</v>
      </c>
      <c r="F10" s="10">
        <v>0</v>
      </c>
      <c r="G10" s="10">
        <v>373962.6</v>
      </c>
      <c r="H10" s="10">
        <v>1</v>
      </c>
      <c r="I10" s="11">
        <f>ROUND((D10*E10*12+F10+G10)*H10,0)</f>
        <v>3913939</v>
      </c>
      <c r="J10" s="11">
        <f>ROUND(I10*5/100,0)</f>
        <v>195697</v>
      </c>
      <c r="K10" s="11">
        <f>I10-J10</f>
        <v>3718242</v>
      </c>
      <c r="L10" s="10">
        <v>12826</v>
      </c>
      <c r="M10" s="10">
        <v>23</v>
      </c>
      <c r="N10" s="10">
        <v>0</v>
      </c>
      <c r="O10" s="10">
        <v>373962.6</v>
      </c>
      <c r="P10" s="10">
        <v>1</v>
      </c>
      <c r="Q10" s="11">
        <f>ROUND((L10*M10*12+N10+O10)*P10,0)</f>
        <v>3913939</v>
      </c>
      <c r="R10" s="11">
        <f>ROUND(Q10*5/100,0)</f>
        <v>195697</v>
      </c>
      <c r="S10" s="11">
        <f>Q10-R10</f>
        <v>3718242</v>
      </c>
      <c r="T10" s="10">
        <v>12826</v>
      </c>
      <c r="U10" s="10">
        <v>23</v>
      </c>
      <c r="V10" s="10">
        <v>0</v>
      </c>
      <c r="W10" s="10">
        <v>373962.6</v>
      </c>
      <c r="X10" s="10">
        <v>1</v>
      </c>
      <c r="Y10" s="11">
        <f>ROUND((T10*U10*12+V10+W10)*X10,0)</f>
        <v>3913939</v>
      </c>
      <c r="Z10" s="11">
        <f>ROUND(Y10*5/100,0)</f>
        <v>195697</v>
      </c>
      <c r="AA10" s="11">
        <f>Y10-Z10</f>
        <v>3718242</v>
      </c>
    </row>
    <row r="11" spans="1:27" ht="15.75" customHeight="1">
      <c r="A11" s="9" t="s">
        <v>20</v>
      </c>
      <c r="B11" s="10">
        <v>9639478</v>
      </c>
      <c r="C11" s="10">
        <v>9657555</v>
      </c>
      <c r="D11" s="10">
        <v>12826</v>
      </c>
      <c r="E11" s="10">
        <v>50</v>
      </c>
      <c r="F11" s="10">
        <v>0</v>
      </c>
      <c r="G11" s="10">
        <v>2769018.12</v>
      </c>
      <c r="H11" s="10">
        <v>1</v>
      </c>
      <c r="I11" s="11">
        <f t="shared" ref="I11:I42" si="1">ROUND((D11*E11*12+F11+G11)*H11,0)</f>
        <v>10464618</v>
      </c>
      <c r="J11" s="11">
        <f t="shared" ref="J11:J42" si="2">ROUND(I11*5/100,0)</f>
        <v>523231</v>
      </c>
      <c r="K11" s="11">
        <f t="shared" ref="K11:K42" si="3">I11-J11</f>
        <v>9941387</v>
      </c>
      <c r="L11" s="10">
        <v>12826</v>
      </c>
      <c r="M11" s="10">
        <v>50</v>
      </c>
      <c r="N11" s="10">
        <v>0</v>
      </c>
      <c r="O11" s="10">
        <v>2769018.12</v>
      </c>
      <c r="P11" s="10">
        <v>1</v>
      </c>
      <c r="Q11" s="11">
        <f t="shared" ref="Q11:Q42" si="4">ROUND((L11*M11*12+N11+O11)*P11,0)</f>
        <v>10464618</v>
      </c>
      <c r="R11" s="11">
        <f t="shared" ref="R11:R42" si="5">ROUND(Q11*5/100,0)</f>
        <v>523231</v>
      </c>
      <c r="S11" s="11">
        <f t="shared" ref="S11:S42" si="6">Q11-R11</f>
        <v>9941387</v>
      </c>
      <c r="T11" s="10">
        <v>12826</v>
      </c>
      <c r="U11" s="10">
        <v>50</v>
      </c>
      <c r="V11" s="10">
        <v>0</v>
      </c>
      <c r="W11" s="10">
        <v>2769018.12</v>
      </c>
      <c r="X11" s="10">
        <v>1</v>
      </c>
      <c r="Y11" s="11">
        <f t="shared" ref="Y11:Y42" si="7">ROUND((T11*U11*12+V11+W11)*X11,0)</f>
        <v>10464618</v>
      </c>
      <c r="Z11" s="11">
        <f t="shared" ref="Z11:Z42" si="8">ROUND(Y11*5/100,0)</f>
        <v>523231</v>
      </c>
      <c r="AA11" s="11">
        <f t="shared" ref="AA11:AA42" si="9">Y11-Z11</f>
        <v>9941387</v>
      </c>
    </row>
    <row r="12" spans="1:27">
      <c r="A12" s="9" t="s">
        <v>21</v>
      </c>
      <c r="B12" s="10">
        <v>10298097</v>
      </c>
      <c r="C12" s="10">
        <v>13844484</v>
      </c>
      <c r="D12" s="10">
        <v>12826</v>
      </c>
      <c r="E12" s="10">
        <v>63</v>
      </c>
      <c r="F12" s="10">
        <v>209380.54</v>
      </c>
      <c r="G12" s="10">
        <v>1836918.9</v>
      </c>
      <c r="H12" s="10">
        <v>1</v>
      </c>
      <c r="I12" s="11">
        <f t="shared" si="1"/>
        <v>11742755</v>
      </c>
      <c r="J12" s="11">
        <f t="shared" si="2"/>
        <v>587138</v>
      </c>
      <c r="K12" s="11">
        <f t="shared" si="3"/>
        <v>11155617</v>
      </c>
      <c r="L12" s="10">
        <v>12826</v>
      </c>
      <c r="M12" s="10">
        <v>63</v>
      </c>
      <c r="N12" s="10">
        <v>209380.54</v>
      </c>
      <c r="O12" s="10">
        <v>1836918.9</v>
      </c>
      <c r="P12" s="10">
        <v>1</v>
      </c>
      <c r="Q12" s="11">
        <f t="shared" si="4"/>
        <v>11742755</v>
      </c>
      <c r="R12" s="11">
        <f t="shared" si="5"/>
        <v>587138</v>
      </c>
      <c r="S12" s="11">
        <f t="shared" si="6"/>
        <v>11155617</v>
      </c>
      <c r="T12" s="10">
        <v>12826</v>
      </c>
      <c r="U12" s="10">
        <v>63</v>
      </c>
      <c r="V12" s="10">
        <v>209380.54</v>
      </c>
      <c r="W12" s="10">
        <v>1836918.9</v>
      </c>
      <c r="X12" s="10">
        <v>1</v>
      </c>
      <c r="Y12" s="11">
        <f t="shared" si="7"/>
        <v>11742755</v>
      </c>
      <c r="Z12" s="11">
        <f t="shared" si="8"/>
        <v>587138</v>
      </c>
      <c r="AA12" s="11">
        <f t="shared" si="9"/>
        <v>11155617</v>
      </c>
    </row>
    <row r="13" spans="1:27">
      <c r="A13" s="9" t="s">
        <v>22</v>
      </c>
      <c r="B13" s="10">
        <v>5918482</v>
      </c>
      <c r="C13" s="10">
        <v>6339923</v>
      </c>
      <c r="D13" s="10">
        <v>12826</v>
      </c>
      <c r="E13" s="10">
        <v>34</v>
      </c>
      <c r="F13" s="10">
        <v>1768170.54</v>
      </c>
      <c r="G13" s="10">
        <v>322333.21000000002</v>
      </c>
      <c r="H13" s="10">
        <v>1</v>
      </c>
      <c r="I13" s="11">
        <f t="shared" si="1"/>
        <v>7323512</v>
      </c>
      <c r="J13" s="11">
        <f t="shared" si="2"/>
        <v>366176</v>
      </c>
      <c r="K13" s="11">
        <f t="shared" si="3"/>
        <v>6957336</v>
      </c>
      <c r="L13" s="10">
        <v>12826</v>
      </c>
      <c r="M13" s="10">
        <v>34</v>
      </c>
      <c r="N13" s="10">
        <v>1768170.54</v>
      </c>
      <c r="O13" s="10">
        <v>322333.21000000002</v>
      </c>
      <c r="P13" s="10">
        <v>1</v>
      </c>
      <c r="Q13" s="11">
        <f t="shared" si="4"/>
        <v>7323512</v>
      </c>
      <c r="R13" s="11">
        <f t="shared" si="5"/>
        <v>366176</v>
      </c>
      <c r="S13" s="11">
        <f t="shared" si="6"/>
        <v>6957336</v>
      </c>
      <c r="T13" s="10">
        <v>12826</v>
      </c>
      <c r="U13" s="10">
        <v>34</v>
      </c>
      <c r="V13" s="10">
        <v>1768170.54</v>
      </c>
      <c r="W13" s="10">
        <v>322333.21000000002</v>
      </c>
      <c r="X13" s="10">
        <v>1</v>
      </c>
      <c r="Y13" s="11">
        <f t="shared" si="7"/>
        <v>7323512</v>
      </c>
      <c r="Z13" s="11">
        <f t="shared" si="8"/>
        <v>366176</v>
      </c>
      <c r="AA13" s="11">
        <f t="shared" si="9"/>
        <v>6957336</v>
      </c>
    </row>
    <row r="14" spans="1:27">
      <c r="A14" s="9" t="s">
        <v>23</v>
      </c>
      <c r="B14" s="10">
        <v>4431079</v>
      </c>
      <c r="C14" s="10">
        <v>4405576</v>
      </c>
      <c r="D14" s="10">
        <v>12826</v>
      </c>
      <c r="E14" s="10">
        <v>18</v>
      </c>
      <c r="F14" s="10">
        <v>1255138.8</v>
      </c>
      <c r="G14" s="10">
        <v>1012591.2</v>
      </c>
      <c r="H14" s="10">
        <v>1</v>
      </c>
      <c r="I14" s="11">
        <f t="shared" si="1"/>
        <v>5038146</v>
      </c>
      <c r="J14" s="11">
        <f t="shared" si="2"/>
        <v>251907</v>
      </c>
      <c r="K14" s="11">
        <f t="shared" si="3"/>
        <v>4786239</v>
      </c>
      <c r="L14" s="10">
        <v>12826</v>
      </c>
      <c r="M14" s="10">
        <v>18</v>
      </c>
      <c r="N14" s="10">
        <v>1255138.8</v>
      </c>
      <c r="O14" s="10">
        <v>1012591.2</v>
      </c>
      <c r="P14" s="10">
        <v>1</v>
      </c>
      <c r="Q14" s="11">
        <f t="shared" si="4"/>
        <v>5038146</v>
      </c>
      <c r="R14" s="11">
        <f t="shared" si="5"/>
        <v>251907</v>
      </c>
      <c r="S14" s="11">
        <f t="shared" si="6"/>
        <v>4786239</v>
      </c>
      <c r="T14" s="10">
        <v>12826</v>
      </c>
      <c r="U14" s="10">
        <v>18</v>
      </c>
      <c r="V14" s="10">
        <v>1255138.8</v>
      </c>
      <c r="W14" s="10">
        <v>1012591.2</v>
      </c>
      <c r="X14" s="10">
        <v>1</v>
      </c>
      <c r="Y14" s="11">
        <f t="shared" si="7"/>
        <v>5038146</v>
      </c>
      <c r="Z14" s="11">
        <f t="shared" si="8"/>
        <v>251907</v>
      </c>
      <c r="AA14" s="11">
        <f t="shared" si="9"/>
        <v>4786239</v>
      </c>
    </row>
    <row r="15" spans="1:27">
      <c r="A15" s="9" t="s">
        <v>24</v>
      </c>
      <c r="B15" s="10">
        <v>5865768</v>
      </c>
      <c r="C15" s="10">
        <v>5500000</v>
      </c>
      <c r="D15" s="10">
        <v>12826</v>
      </c>
      <c r="E15" s="10">
        <v>25</v>
      </c>
      <c r="F15" s="10">
        <v>0</v>
      </c>
      <c r="G15" s="10">
        <v>0</v>
      </c>
      <c r="H15" s="10">
        <v>1</v>
      </c>
      <c r="I15" s="11">
        <f t="shared" si="1"/>
        <v>3847800</v>
      </c>
      <c r="J15" s="11">
        <f t="shared" si="2"/>
        <v>192390</v>
      </c>
      <c r="K15" s="11">
        <f t="shared" si="3"/>
        <v>3655410</v>
      </c>
      <c r="L15" s="10">
        <v>12826</v>
      </c>
      <c r="M15" s="10">
        <v>25</v>
      </c>
      <c r="N15" s="10">
        <v>0</v>
      </c>
      <c r="O15" s="10">
        <v>0</v>
      </c>
      <c r="P15" s="10">
        <v>1</v>
      </c>
      <c r="Q15" s="11">
        <f t="shared" si="4"/>
        <v>3847800</v>
      </c>
      <c r="R15" s="11">
        <f t="shared" si="5"/>
        <v>192390</v>
      </c>
      <c r="S15" s="11">
        <f t="shared" si="6"/>
        <v>3655410</v>
      </c>
      <c r="T15" s="10">
        <v>12826</v>
      </c>
      <c r="U15" s="10">
        <v>25</v>
      </c>
      <c r="V15" s="10">
        <v>0</v>
      </c>
      <c r="W15" s="10">
        <v>0</v>
      </c>
      <c r="X15" s="10">
        <v>1</v>
      </c>
      <c r="Y15" s="11">
        <f t="shared" si="7"/>
        <v>3847800</v>
      </c>
      <c r="Z15" s="11">
        <f t="shared" si="8"/>
        <v>192390</v>
      </c>
      <c r="AA15" s="11">
        <f t="shared" si="9"/>
        <v>3655410</v>
      </c>
    </row>
    <row r="16" spans="1:27">
      <c r="A16" s="9" t="s">
        <v>25</v>
      </c>
      <c r="B16" s="10">
        <v>10107388</v>
      </c>
      <c r="C16" s="10">
        <v>12717457</v>
      </c>
      <c r="D16" s="10">
        <v>12826</v>
      </c>
      <c r="E16" s="10">
        <v>66</v>
      </c>
      <c r="F16" s="10">
        <v>0</v>
      </c>
      <c r="G16" s="10">
        <v>2178913</v>
      </c>
      <c r="H16" s="10">
        <v>1</v>
      </c>
      <c r="I16" s="11">
        <f t="shared" si="1"/>
        <v>12337105</v>
      </c>
      <c r="J16" s="11">
        <f t="shared" si="2"/>
        <v>616855</v>
      </c>
      <c r="K16" s="11">
        <f t="shared" si="3"/>
        <v>11720250</v>
      </c>
      <c r="L16" s="10">
        <v>12826</v>
      </c>
      <c r="M16" s="10">
        <v>66</v>
      </c>
      <c r="N16" s="10">
        <v>0</v>
      </c>
      <c r="O16" s="10">
        <v>2178913</v>
      </c>
      <c r="P16" s="10">
        <v>1</v>
      </c>
      <c r="Q16" s="11">
        <f t="shared" si="4"/>
        <v>12337105</v>
      </c>
      <c r="R16" s="11">
        <f t="shared" si="5"/>
        <v>616855</v>
      </c>
      <c r="S16" s="11">
        <f t="shared" si="6"/>
        <v>11720250</v>
      </c>
      <c r="T16" s="10">
        <v>12826</v>
      </c>
      <c r="U16" s="10">
        <v>66</v>
      </c>
      <c r="V16" s="10">
        <v>0</v>
      </c>
      <c r="W16" s="10">
        <v>2178913</v>
      </c>
      <c r="X16" s="10">
        <v>1</v>
      </c>
      <c r="Y16" s="11">
        <f t="shared" si="7"/>
        <v>12337105</v>
      </c>
      <c r="Z16" s="11">
        <f t="shared" si="8"/>
        <v>616855</v>
      </c>
      <c r="AA16" s="11">
        <f t="shared" si="9"/>
        <v>11720250</v>
      </c>
    </row>
    <row r="17" spans="1:27">
      <c r="A17" s="9" t="s">
        <v>26</v>
      </c>
      <c r="B17" s="10">
        <v>5389397</v>
      </c>
      <c r="C17" s="10">
        <v>6534139</v>
      </c>
      <c r="D17" s="10">
        <v>12826</v>
      </c>
      <c r="E17" s="10">
        <v>44</v>
      </c>
      <c r="F17" s="10">
        <v>244758</v>
      </c>
      <c r="G17" s="10">
        <v>754252</v>
      </c>
      <c r="H17" s="10">
        <v>1</v>
      </c>
      <c r="I17" s="11">
        <f t="shared" si="1"/>
        <v>7771138</v>
      </c>
      <c r="J17" s="11">
        <f t="shared" si="2"/>
        <v>388557</v>
      </c>
      <c r="K17" s="11">
        <f t="shared" si="3"/>
        <v>7382581</v>
      </c>
      <c r="L17" s="10">
        <v>12826</v>
      </c>
      <c r="M17" s="10">
        <v>44</v>
      </c>
      <c r="N17" s="10">
        <v>244758</v>
      </c>
      <c r="O17" s="10">
        <v>754252</v>
      </c>
      <c r="P17" s="10">
        <v>1</v>
      </c>
      <c r="Q17" s="11">
        <f t="shared" si="4"/>
        <v>7771138</v>
      </c>
      <c r="R17" s="11">
        <f t="shared" si="5"/>
        <v>388557</v>
      </c>
      <c r="S17" s="11">
        <f t="shared" si="6"/>
        <v>7382581</v>
      </c>
      <c r="T17" s="10">
        <v>12826</v>
      </c>
      <c r="U17" s="10">
        <v>44</v>
      </c>
      <c r="V17" s="10">
        <v>244758</v>
      </c>
      <c r="W17" s="10">
        <v>754252</v>
      </c>
      <c r="X17" s="10">
        <v>1</v>
      </c>
      <c r="Y17" s="11">
        <f t="shared" si="7"/>
        <v>7771138</v>
      </c>
      <c r="Z17" s="11">
        <f t="shared" si="8"/>
        <v>388557</v>
      </c>
      <c r="AA17" s="11">
        <f t="shared" si="9"/>
        <v>7382581</v>
      </c>
    </row>
    <row r="18" spans="1:27">
      <c r="A18" s="9" t="s">
        <v>27</v>
      </c>
      <c r="B18" s="10">
        <v>2609232</v>
      </c>
      <c r="C18" s="10">
        <v>2833961</v>
      </c>
      <c r="D18" s="10">
        <v>12826</v>
      </c>
      <c r="E18" s="10">
        <v>15</v>
      </c>
      <c r="F18" s="10">
        <v>170914.99</v>
      </c>
      <c r="G18" s="10">
        <v>504926.74</v>
      </c>
      <c r="H18" s="10">
        <v>1</v>
      </c>
      <c r="I18" s="11">
        <f t="shared" si="1"/>
        <v>2984522</v>
      </c>
      <c r="J18" s="11">
        <f t="shared" si="2"/>
        <v>149226</v>
      </c>
      <c r="K18" s="11">
        <f t="shared" si="3"/>
        <v>2835296</v>
      </c>
      <c r="L18" s="10">
        <v>12826</v>
      </c>
      <c r="M18" s="10">
        <v>15</v>
      </c>
      <c r="N18" s="10">
        <v>170914.99</v>
      </c>
      <c r="O18" s="10">
        <v>504926.74</v>
      </c>
      <c r="P18" s="10">
        <v>1</v>
      </c>
      <c r="Q18" s="11">
        <f t="shared" si="4"/>
        <v>2984522</v>
      </c>
      <c r="R18" s="11">
        <f t="shared" si="5"/>
        <v>149226</v>
      </c>
      <c r="S18" s="11">
        <f t="shared" si="6"/>
        <v>2835296</v>
      </c>
      <c r="T18" s="10">
        <v>12826</v>
      </c>
      <c r="U18" s="10">
        <v>15</v>
      </c>
      <c r="V18" s="10">
        <v>170914.99</v>
      </c>
      <c r="W18" s="10">
        <v>504926.74</v>
      </c>
      <c r="X18" s="10">
        <v>1</v>
      </c>
      <c r="Y18" s="11">
        <f t="shared" si="7"/>
        <v>2984522</v>
      </c>
      <c r="Z18" s="11">
        <f t="shared" si="8"/>
        <v>149226</v>
      </c>
      <c r="AA18" s="11">
        <f t="shared" si="9"/>
        <v>2835296</v>
      </c>
    </row>
    <row r="19" spans="1:27">
      <c r="A19" s="9" t="s">
        <v>28</v>
      </c>
      <c r="B19" s="10">
        <v>26435844</v>
      </c>
      <c r="C19" s="10">
        <v>25538165</v>
      </c>
      <c r="D19" s="10">
        <v>12826</v>
      </c>
      <c r="E19" s="10">
        <v>122</v>
      </c>
      <c r="F19" s="10">
        <v>0</v>
      </c>
      <c r="G19" s="10">
        <v>0</v>
      </c>
      <c r="H19" s="10">
        <v>1</v>
      </c>
      <c r="I19" s="11">
        <f t="shared" si="1"/>
        <v>18777264</v>
      </c>
      <c r="J19" s="11">
        <f t="shared" si="2"/>
        <v>938863</v>
      </c>
      <c r="K19" s="11">
        <f t="shared" si="3"/>
        <v>17838401</v>
      </c>
      <c r="L19" s="10">
        <v>12826</v>
      </c>
      <c r="M19" s="10">
        <v>122</v>
      </c>
      <c r="N19" s="10">
        <v>0</v>
      </c>
      <c r="O19" s="10">
        <v>0</v>
      </c>
      <c r="P19" s="10">
        <v>1</v>
      </c>
      <c r="Q19" s="11">
        <f t="shared" si="4"/>
        <v>18777264</v>
      </c>
      <c r="R19" s="11">
        <f t="shared" si="5"/>
        <v>938863</v>
      </c>
      <c r="S19" s="11">
        <f t="shared" si="6"/>
        <v>17838401</v>
      </c>
      <c r="T19" s="10">
        <v>12826</v>
      </c>
      <c r="U19" s="10">
        <v>122</v>
      </c>
      <c r="V19" s="10">
        <v>0</v>
      </c>
      <c r="W19" s="10">
        <v>0</v>
      </c>
      <c r="X19" s="10">
        <v>1</v>
      </c>
      <c r="Y19" s="11">
        <f t="shared" si="7"/>
        <v>18777264</v>
      </c>
      <c r="Z19" s="11">
        <f t="shared" si="8"/>
        <v>938863</v>
      </c>
      <c r="AA19" s="11">
        <f t="shared" si="9"/>
        <v>17838401</v>
      </c>
    </row>
    <row r="20" spans="1:27">
      <c r="A20" s="12" t="s">
        <v>29</v>
      </c>
      <c r="B20" s="13">
        <v>26227550</v>
      </c>
      <c r="C20" s="13">
        <v>29153521</v>
      </c>
      <c r="D20" s="10">
        <v>12826</v>
      </c>
      <c r="E20" s="13">
        <v>171</v>
      </c>
      <c r="F20" s="13">
        <v>0</v>
      </c>
      <c r="G20" s="13">
        <v>9389554.9900000002</v>
      </c>
      <c r="H20" s="10">
        <v>1</v>
      </c>
      <c r="I20" s="11">
        <f t="shared" si="1"/>
        <v>35708507</v>
      </c>
      <c r="J20" s="11">
        <f t="shared" si="2"/>
        <v>1785425</v>
      </c>
      <c r="K20" s="11">
        <f t="shared" si="3"/>
        <v>33923082</v>
      </c>
      <c r="L20" s="10">
        <v>12826</v>
      </c>
      <c r="M20" s="13">
        <v>171</v>
      </c>
      <c r="N20" s="13">
        <v>0</v>
      </c>
      <c r="O20" s="13">
        <v>9389554.9900000002</v>
      </c>
      <c r="P20" s="10">
        <v>1</v>
      </c>
      <c r="Q20" s="11">
        <f t="shared" si="4"/>
        <v>35708507</v>
      </c>
      <c r="R20" s="11">
        <f t="shared" si="5"/>
        <v>1785425</v>
      </c>
      <c r="S20" s="11">
        <f t="shared" si="6"/>
        <v>33923082</v>
      </c>
      <c r="T20" s="10">
        <v>12826</v>
      </c>
      <c r="U20" s="13">
        <v>171</v>
      </c>
      <c r="V20" s="13">
        <v>0</v>
      </c>
      <c r="W20" s="13">
        <v>9389554.9900000002</v>
      </c>
      <c r="X20" s="10">
        <v>1</v>
      </c>
      <c r="Y20" s="11">
        <f t="shared" si="7"/>
        <v>35708507</v>
      </c>
      <c r="Z20" s="11">
        <f t="shared" si="8"/>
        <v>1785425</v>
      </c>
      <c r="AA20" s="11">
        <f t="shared" si="9"/>
        <v>33923082</v>
      </c>
    </row>
    <row r="21" spans="1:27">
      <c r="A21" s="12" t="s">
        <v>30</v>
      </c>
      <c r="B21" s="13">
        <v>6850285</v>
      </c>
      <c r="C21" s="13">
        <v>7502163</v>
      </c>
      <c r="D21" s="10">
        <v>12826</v>
      </c>
      <c r="E21" s="13">
        <v>40</v>
      </c>
      <c r="F21" s="13">
        <v>811144.8</v>
      </c>
      <c r="G21" s="13">
        <v>0</v>
      </c>
      <c r="H21" s="10">
        <v>1</v>
      </c>
      <c r="I21" s="11">
        <f t="shared" si="1"/>
        <v>6967625</v>
      </c>
      <c r="J21" s="11">
        <f t="shared" si="2"/>
        <v>348381</v>
      </c>
      <c r="K21" s="11">
        <f t="shared" si="3"/>
        <v>6619244</v>
      </c>
      <c r="L21" s="10">
        <v>12826</v>
      </c>
      <c r="M21" s="13">
        <v>40</v>
      </c>
      <c r="N21" s="13">
        <v>811144.8</v>
      </c>
      <c r="O21" s="13">
        <v>0</v>
      </c>
      <c r="P21" s="10">
        <v>1</v>
      </c>
      <c r="Q21" s="11">
        <f t="shared" si="4"/>
        <v>6967625</v>
      </c>
      <c r="R21" s="11">
        <f t="shared" si="5"/>
        <v>348381</v>
      </c>
      <c r="S21" s="11">
        <f t="shared" si="6"/>
        <v>6619244</v>
      </c>
      <c r="T21" s="10">
        <v>12826</v>
      </c>
      <c r="U21" s="13">
        <v>40</v>
      </c>
      <c r="V21" s="13">
        <v>811144.8</v>
      </c>
      <c r="W21" s="13">
        <v>0</v>
      </c>
      <c r="X21" s="10">
        <v>1</v>
      </c>
      <c r="Y21" s="11">
        <f t="shared" si="7"/>
        <v>6967625</v>
      </c>
      <c r="Z21" s="11">
        <f t="shared" si="8"/>
        <v>348381</v>
      </c>
      <c r="AA21" s="11">
        <f t="shared" si="9"/>
        <v>6619244</v>
      </c>
    </row>
    <row r="22" spans="1:27">
      <c r="A22" s="12" t="s">
        <v>31</v>
      </c>
      <c r="B22" s="13">
        <v>4213277</v>
      </c>
      <c r="C22" s="13">
        <v>6197004</v>
      </c>
      <c r="D22" s="10">
        <v>12826</v>
      </c>
      <c r="E22" s="13">
        <v>34</v>
      </c>
      <c r="F22" s="13">
        <v>0</v>
      </c>
      <c r="G22" s="13">
        <v>1685918.3</v>
      </c>
      <c r="H22" s="10">
        <v>1</v>
      </c>
      <c r="I22" s="11">
        <f t="shared" si="1"/>
        <v>6918926</v>
      </c>
      <c r="J22" s="11">
        <f t="shared" si="2"/>
        <v>345946</v>
      </c>
      <c r="K22" s="11">
        <f t="shared" si="3"/>
        <v>6572980</v>
      </c>
      <c r="L22" s="10">
        <v>12826</v>
      </c>
      <c r="M22" s="13">
        <v>34</v>
      </c>
      <c r="N22" s="13">
        <v>0</v>
      </c>
      <c r="O22" s="13">
        <v>1685918.3</v>
      </c>
      <c r="P22" s="10">
        <v>1</v>
      </c>
      <c r="Q22" s="11">
        <f t="shared" si="4"/>
        <v>6918926</v>
      </c>
      <c r="R22" s="11">
        <f t="shared" si="5"/>
        <v>345946</v>
      </c>
      <c r="S22" s="11">
        <f t="shared" si="6"/>
        <v>6572980</v>
      </c>
      <c r="T22" s="10">
        <v>12826</v>
      </c>
      <c r="U22" s="13">
        <v>34</v>
      </c>
      <c r="V22" s="13">
        <v>0</v>
      </c>
      <c r="W22" s="13">
        <v>1685918.3</v>
      </c>
      <c r="X22" s="10">
        <v>1</v>
      </c>
      <c r="Y22" s="11">
        <f t="shared" si="7"/>
        <v>6918926</v>
      </c>
      <c r="Z22" s="11">
        <f t="shared" si="8"/>
        <v>345946</v>
      </c>
      <c r="AA22" s="11">
        <f t="shared" si="9"/>
        <v>6572980</v>
      </c>
    </row>
    <row r="23" spans="1:27">
      <c r="A23" s="12" t="s">
        <v>32</v>
      </c>
      <c r="B23" s="13">
        <v>5131674</v>
      </c>
      <c r="C23" s="13">
        <v>5456381</v>
      </c>
      <c r="D23" s="10">
        <v>12826</v>
      </c>
      <c r="E23" s="13">
        <v>29</v>
      </c>
      <c r="F23" s="13">
        <v>0</v>
      </c>
      <c r="G23" s="13">
        <v>725760.06</v>
      </c>
      <c r="H23" s="10">
        <v>1</v>
      </c>
      <c r="I23" s="11">
        <f t="shared" si="1"/>
        <v>5189208</v>
      </c>
      <c r="J23" s="11">
        <f t="shared" si="2"/>
        <v>259460</v>
      </c>
      <c r="K23" s="11">
        <f t="shared" si="3"/>
        <v>4929748</v>
      </c>
      <c r="L23" s="10">
        <v>12826</v>
      </c>
      <c r="M23" s="13">
        <v>29</v>
      </c>
      <c r="N23" s="13">
        <v>0</v>
      </c>
      <c r="O23" s="13">
        <v>725760.06</v>
      </c>
      <c r="P23" s="10">
        <v>1</v>
      </c>
      <c r="Q23" s="11">
        <f t="shared" si="4"/>
        <v>5189208</v>
      </c>
      <c r="R23" s="11">
        <f t="shared" si="5"/>
        <v>259460</v>
      </c>
      <c r="S23" s="11">
        <f t="shared" si="6"/>
        <v>4929748</v>
      </c>
      <c r="T23" s="10">
        <v>12826</v>
      </c>
      <c r="U23" s="13">
        <v>29</v>
      </c>
      <c r="V23" s="13">
        <v>0</v>
      </c>
      <c r="W23" s="13">
        <v>725760.06</v>
      </c>
      <c r="X23" s="10">
        <v>1</v>
      </c>
      <c r="Y23" s="11">
        <f t="shared" si="7"/>
        <v>5189208</v>
      </c>
      <c r="Z23" s="11">
        <f t="shared" si="8"/>
        <v>259460</v>
      </c>
      <c r="AA23" s="11">
        <f t="shared" si="9"/>
        <v>4929748</v>
      </c>
    </row>
    <row r="24" spans="1:27">
      <c r="A24" s="12" t="s">
        <v>33</v>
      </c>
      <c r="B24" s="13">
        <v>7417962</v>
      </c>
      <c r="C24" s="13">
        <v>9310604</v>
      </c>
      <c r="D24" s="10">
        <v>12826</v>
      </c>
      <c r="E24" s="13">
        <v>49</v>
      </c>
      <c r="F24" s="13">
        <v>0</v>
      </c>
      <c r="G24" s="13">
        <v>2877229.29</v>
      </c>
      <c r="H24" s="10">
        <v>1</v>
      </c>
      <c r="I24" s="11">
        <f t="shared" si="1"/>
        <v>10418917</v>
      </c>
      <c r="J24" s="11">
        <f t="shared" si="2"/>
        <v>520946</v>
      </c>
      <c r="K24" s="11">
        <f t="shared" si="3"/>
        <v>9897971</v>
      </c>
      <c r="L24" s="10">
        <v>12826</v>
      </c>
      <c r="M24" s="13">
        <v>49</v>
      </c>
      <c r="N24" s="13">
        <v>0</v>
      </c>
      <c r="O24" s="13">
        <v>2877229.29</v>
      </c>
      <c r="P24" s="10">
        <v>1</v>
      </c>
      <c r="Q24" s="11">
        <f t="shared" si="4"/>
        <v>10418917</v>
      </c>
      <c r="R24" s="11">
        <f t="shared" si="5"/>
        <v>520946</v>
      </c>
      <c r="S24" s="11">
        <f t="shared" si="6"/>
        <v>9897971</v>
      </c>
      <c r="T24" s="10">
        <v>12826</v>
      </c>
      <c r="U24" s="13">
        <v>49</v>
      </c>
      <c r="V24" s="13">
        <v>0</v>
      </c>
      <c r="W24" s="13">
        <v>2877229.29</v>
      </c>
      <c r="X24" s="10">
        <v>1</v>
      </c>
      <c r="Y24" s="11">
        <f t="shared" si="7"/>
        <v>10418917</v>
      </c>
      <c r="Z24" s="11">
        <f t="shared" si="8"/>
        <v>520946</v>
      </c>
      <c r="AA24" s="11">
        <f t="shared" si="9"/>
        <v>9897971</v>
      </c>
    </row>
    <row r="25" spans="1:27">
      <c r="A25" s="12" t="s">
        <v>34</v>
      </c>
      <c r="B25" s="13">
        <v>13460206</v>
      </c>
      <c r="C25" s="13">
        <v>14217162</v>
      </c>
      <c r="D25" s="10">
        <v>12826</v>
      </c>
      <c r="E25" s="13">
        <v>85</v>
      </c>
      <c r="F25" s="13">
        <v>1677808.66</v>
      </c>
      <c r="G25" s="13">
        <v>1710818.4</v>
      </c>
      <c r="H25" s="10">
        <v>1</v>
      </c>
      <c r="I25" s="11">
        <f t="shared" si="1"/>
        <v>16471147</v>
      </c>
      <c r="J25" s="11">
        <f t="shared" si="2"/>
        <v>823557</v>
      </c>
      <c r="K25" s="11">
        <f t="shared" si="3"/>
        <v>15647590</v>
      </c>
      <c r="L25" s="10">
        <v>12826</v>
      </c>
      <c r="M25" s="13">
        <v>85</v>
      </c>
      <c r="N25" s="13">
        <v>1677808.66</v>
      </c>
      <c r="O25" s="13">
        <v>1710818.4</v>
      </c>
      <c r="P25" s="10">
        <v>1</v>
      </c>
      <c r="Q25" s="11">
        <f t="shared" si="4"/>
        <v>16471147</v>
      </c>
      <c r="R25" s="11">
        <f t="shared" si="5"/>
        <v>823557</v>
      </c>
      <c r="S25" s="11">
        <f t="shared" si="6"/>
        <v>15647590</v>
      </c>
      <c r="T25" s="10">
        <v>12826</v>
      </c>
      <c r="U25" s="13">
        <v>85</v>
      </c>
      <c r="V25" s="13">
        <v>1677808.66</v>
      </c>
      <c r="W25" s="13">
        <v>1710818.4</v>
      </c>
      <c r="X25" s="10">
        <v>1</v>
      </c>
      <c r="Y25" s="11">
        <f t="shared" si="7"/>
        <v>16471147</v>
      </c>
      <c r="Z25" s="11">
        <f t="shared" si="8"/>
        <v>823557</v>
      </c>
      <c r="AA25" s="11">
        <f t="shared" si="9"/>
        <v>15647590</v>
      </c>
    </row>
    <row r="26" spans="1:27">
      <c r="A26" s="12" t="s">
        <v>35</v>
      </c>
      <c r="B26" s="13">
        <v>18261971</v>
      </c>
      <c r="C26" s="13">
        <v>19755613</v>
      </c>
      <c r="D26" s="10">
        <v>12826</v>
      </c>
      <c r="E26" s="13">
        <v>107</v>
      </c>
      <c r="F26" s="13">
        <v>575228.31999999995</v>
      </c>
      <c r="G26" s="13">
        <v>16404016</v>
      </c>
      <c r="H26" s="10">
        <v>1</v>
      </c>
      <c r="I26" s="11">
        <f t="shared" si="1"/>
        <v>33447828</v>
      </c>
      <c r="J26" s="11">
        <f t="shared" si="2"/>
        <v>1672391</v>
      </c>
      <c r="K26" s="11">
        <f t="shared" si="3"/>
        <v>31775437</v>
      </c>
      <c r="L26" s="10">
        <v>12826</v>
      </c>
      <c r="M26" s="13">
        <v>107</v>
      </c>
      <c r="N26" s="13">
        <v>575228.31999999995</v>
      </c>
      <c r="O26" s="13">
        <v>16404016</v>
      </c>
      <c r="P26" s="10">
        <v>1</v>
      </c>
      <c r="Q26" s="11">
        <f t="shared" si="4"/>
        <v>33447828</v>
      </c>
      <c r="R26" s="11">
        <f t="shared" si="5"/>
        <v>1672391</v>
      </c>
      <c r="S26" s="11">
        <f t="shared" si="6"/>
        <v>31775437</v>
      </c>
      <c r="T26" s="10">
        <v>12826</v>
      </c>
      <c r="U26" s="13">
        <v>107</v>
      </c>
      <c r="V26" s="13">
        <v>575228.31999999995</v>
      </c>
      <c r="W26" s="13">
        <v>16404016</v>
      </c>
      <c r="X26" s="10">
        <v>1</v>
      </c>
      <c r="Y26" s="11">
        <f t="shared" si="7"/>
        <v>33447828</v>
      </c>
      <c r="Z26" s="11">
        <f t="shared" si="8"/>
        <v>1672391</v>
      </c>
      <c r="AA26" s="11">
        <f t="shared" si="9"/>
        <v>31775437</v>
      </c>
    </row>
    <row r="27" spans="1:27">
      <c r="A27" s="12" t="s">
        <v>36</v>
      </c>
      <c r="B27" s="13">
        <v>7227236</v>
      </c>
      <c r="C27" s="13">
        <v>8039726</v>
      </c>
      <c r="D27" s="10">
        <v>12826</v>
      </c>
      <c r="E27" s="13">
        <v>54</v>
      </c>
      <c r="F27" s="13">
        <v>0</v>
      </c>
      <c r="G27" s="13">
        <v>4027590.48</v>
      </c>
      <c r="H27" s="10">
        <v>1</v>
      </c>
      <c r="I27" s="11">
        <f t="shared" si="1"/>
        <v>12338838</v>
      </c>
      <c r="J27" s="11">
        <f t="shared" si="2"/>
        <v>616942</v>
      </c>
      <c r="K27" s="11">
        <f t="shared" si="3"/>
        <v>11721896</v>
      </c>
      <c r="L27" s="10">
        <v>12826</v>
      </c>
      <c r="M27" s="13">
        <v>54</v>
      </c>
      <c r="N27" s="13">
        <v>0</v>
      </c>
      <c r="O27" s="13">
        <v>4027590.48</v>
      </c>
      <c r="P27" s="10">
        <v>1</v>
      </c>
      <c r="Q27" s="11">
        <f t="shared" si="4"/>
        <v>12338838</v>
      </c>
      <c r="R27" s="11">
        <f t="shared" si="5"/>
        <v>616942</v>
      </c>
      <c r="S27" s="11">
        <f t="shared" si="6"/>
        <v>11721896</v>
      </c>
      <c r="T27" s="10">
        <v>12826</v>
      </c>
      <c r="U27" s="13">
        <v>54</v>
      </c>
      <c r="V27" s="13">
        <v>0</v>
      </c>
      <c r="W27" s="13">
        <v>4027590.48</v>
      </c>
      <c r="X27" s="10">
        <v>1</v>
      </c>
      <c r="Y27" s="11">
        <f t="shared" si="7"/>
        <v>12338838</v>
      </c>
      <c r="Z27" s="11">
        <f t="shared" si="8"/>
        <v>616942</v>
      </c>
      <c r="AA27" s="11">
        <f t="shared" si="9"/>
        <v>11721896</v>
      </c>
    </row>
    <row r="28" spans="1:27">
      <c r="A28" s="12" t="s">
        <v>37</v>
      </c>
      <c r="B28" s="13">
        <v>7539948</v>
      </c>
      <c r="C28" s="13">
        <v>8438840</v>
      </c>
      <c r="D28" s="10">
        <v>12826</v>
      </c>
      <c r="E28" s="13">
        <v>42</v>
      </c>
      <c r="F28" s="13">
        <v>0</v>
      </c>
      <c r="G28" s="13">
        <v>1397843.2</v>
      </c>
      <c r="H28" s="10">
        <v>1</v>
      </c>
      <c r="I28" s="11">
        <f t="shared" si="1"/>
        <v>7862147</v>
      </c>
      <c r="J28" s="11">
        <f t="shared" si="2"/>
        <v>393107</v>
      </c>
      <c r="K28" s="11">
        <f t="shared" si="3"/>
        <v>7469040</v>
      </c>
      <c r="L28" s="10">
        <v>12826</v>
      </c>
      <c r="M28" s="13">
        <v>42</v>
      </c>
      <c r="N28" s="13">
        <v>0</v>
      </c>
      <c r="O28" s="13">
        <v>1397843.2</v>
      </c>
      <c r="P28" s="10">
        <v>1</v>
      </c>
      <c r="Q28" s="11">
        <f t="shared" si="4"/>
        <v>7862147</v>
      </c>
      <c r="R28" s="11">
        <f t="shared" si="5"/>
        <v>393107</v>
      </c>
      <c r="S28" s="11">
        <f t="shared" si="6"/>
        <v>7469040</v>
      </c>
      <c r="T28" s="10">
        <v>12826</v>
      </c>
      <c r="U28" s="13">
        <v>42</v>
      </c>
      <c r="V28" s="13">
        <v>0</v>
      </c>
      <c r="W28" s="13">
        <v>1397843.2</v>
      </c>
      <c r="X28" s="10">
        <v>1</v>
      </c>
      <c r="Y28" s="11">
        <f t="shared" si="7"/>
        <v>7862147</v>
      </c>
      <c r="Z28" s="11">
        <f t="shared" si="8"/>
        <v>393107</v>
      </c>
      <c r="AA28" s="11">
        <f t="shared" si="9"/>
        <v>7469040</v>
      </c>
    </row>
    <row r="29" spans="1:27">
      <c r="A29" s="12" t="s">
        <v>38</v>
      </c>
      <c r="B29" s="13">
        <v>9212955</v>
      </c>
      <c r="C29" s="13">
        <v>9018486</v>
      </c>
      <c r="D29" s="10">
        <v>12826</v>
      </c>
      <c r="E29" s="13">
        <v>50</v>
      </c>
      <c r="F29" s="13">
        <v>1715414.26</v>
      </c>
      <c r="G29" s="13">
        <v>767438.46</v>
      </c>
      <c r="H29" s="10">
        <v>1</v>
      </c>
      <c r="I29" s="11">
        <f t="shared" si="1"/>
        <v>10178453</v>
      </c>
      <c r="J29" s="11">
        <f t="shared" si="2"/>
        <v>508923</v>
      </c>
      <c r="K29" s="11">
        <f t="shared" si="3"/>
        <v>9669530</v>
      </c>
      <c r="L29" s="10">
        <v>12826</v>
      </c>
      <c r="M29" s="13">
        <v>50</v>
      </c>
      <c r="N29" s="13">
        <v>1715414.26</v>
      </c>
      <c r="O29" s="13">
        <v>767438.46</v>
      </c>
      <c r="P29" s="10">
        <v>1</v>
      </c>
      <c r="Q29" s="11">
        <f t="shared" si="4"/>
        <v>10178453</v>
      </c>
      <c r="R29" s="11">
        <f t="shared" si="5"/>
        <v>508923</v>
      </c>
      <c r="S29" s="11">
        <f t="shared" si="6"/>
        <v>9669530</v>
      </c>
      <c r="T29" s="10">
        <v>12826</v>
      </c>
      <c r="U29" s="13">
        <v>50</v>
      </c>
      <c r="V29" s="13">
        <v>1715414.26</v>
      </c>
      <c r="W29" s="13">
        <v>767438.46</v>
      </c>
      <c r="X29" s="10">
        <v>1</v>
      </c>
      <c r="Y29" s="11">
        <f t="shared" si="7"/>
        <v>10178453</v>
      </c>
      <c r="Z29" s="11">
        <f t="shared" si="8"/>
        <v>508923</v>
      </c>
      <c r="AA29" s="11">
        <f t="shared" si="9"/>
        <v>9669530</v>
      </c>
    </row>
    <row r="30" spans="1:27">
      <c r="A30" s="12" t="s">
        <v>39</v>
      </c>
      <c r="B30" s="13">
        <v>3849791</v>
      </c>
      <c r="C30" s="13">
        <v>4177277</v>
      </c>
      <c r="D30" s="10">
        <v>12826</v>
      </c>
      <c r="E30" s="13">
        <v>21</v>
      </c>
      <c r="F30" s="13">
        <v>183840.1</v>
      </c>
      <c r="G30" s="13">
        <v>1232987.5</v>
      </c>
      <c r="H30" s="10">
        <v>1</v>
      </c>
      <c r="I30" s="11">
        <f t="shared" si="1"/>
        <v>4648980</v>
      </c>
      <c r="J30" s="11">
        <f t="shared" si="2"/>
        <v>232449</v>
      </c>
      <c r="K30" s="11">
        <f t="shared" si="3"/>
        <v>4416531</v>
      </c>
      <c r="L30" s="10">
        <v>12826</v>
      </c>
      <c r="M30" s="13">
        <v>21</v>
      </c>
      <c r="N30" s="13">
        <v>183840.1</v>
      </c>
      <c r="O30" s="13">
        <v>1232987.5</v>
      </c>
      <c r="P30" s="10">
        <v>1</v>
      </c>
      <c r="Q30" s="11">
        <f t="shared" si="4"/>
        <v>4648980</v>
      </c>
      <c r="R30" s="11">
        <f t="shared" si="5"/>
        <v>232449</v>
      </c>
      <c r="S30" s="11">
        <f t="shared" si="6"/>
        <v>4416531</v>
      </c>
      <c r="T30" s="10">
        <v>12826</v>
      </c>
      <c r="U30" s="13">
        <v>21</v>
      </c>
      <c r="V30" s="13">
        <v>183840.1</v>
      </c>
      <c r="W30" s="13">
        <v>1232987.5</v>
      </c>
      <c r="X30" s="10">
        <v>1</v>
      </c>
      <c r="Y30" s="11">
        <f t="shared" si="7"/>
        <v>4648980</v>
      </c>
      <c r="Z30" s="11">
        <f t="shared" si="8"/>
        <v>232449</v>
      </c>
      <c r="AA30" s="11">
        <f t="shared" si="9"/>
        <v>4416531</v>
      </c>
    </row>
    <row r="31" spans="1:27">
      <c r="A31" s="12" t="s">
        <v>40</v>
      </c>
      <c r="B31" s="13">
        <v>5806586</v>
      </c>
      <c r="C31" s="13">
        <v>6451405</v>
      </c>
      <c r="D31" s="10">
        <v>12826</v>
      </c>
      <c r="E31" s="13">
        <v>37</v>
      </c>
      <c r="F31" s="13">
        <v>0</v>
      </c>
      <c r="G31" s="13">
        <v>1481177.4</v>
      </c>
      <c r="H31" s="10">
        <v>1</v>
      </c>
      <c r="I31" s="11">
        <f t="shared" si="1"/>
        <v>7175921</v>
      </c>
      <c r="J31" s="11">
        <f t="shared" si="2"/>
        <v>358796</v>
      </c>
      <c r="K31" s="11">
        <f t="shared" si="3"/>
        <v>6817125</v>
      </c>
      <c r="L31" s="10">
        <v>12826</v>
      </c>
      <c r="M31" s="13">
        <v>37</v>
      </c>
      <c r="N31" s="13">
        <v>0</v>
      </c>
      <c r="O31" s="13">
        <v>1481177.4</v>
      </c>
      <c r="P31" s="10">
        <v>1</v>
      </c>
      <c r="Q31" s="11">
        <f t="shared" si="4"/>
        <v>7175921</v>
      </c>
      <c r="R31" s="11">
        <f t="shared" si="5"/>
        <v>358796</v>
      </c>
      <c r="S31" s="11">
        <f t="shared" si="6"/>
        <v>6817125</v>
      </c>
      <c r="T31" s="10">
        <v>12826</v>
      </c>
      <c r="U31" s="13">
        <v>37</v>
      </c>
      <c r="V31" s="13">
        <v>0</v>
      </c>
      <c r="W31" s="13">
        <v>1481177.4</v>
      </c>
      <c r="X31" s="10">
        <v>1</v>
      </c>
      <c r="Y31" s="11">
        <f t="shared" si="7"/>
        <v>7175921</v>
      </c>
      <c r="Z31" s="11">
        <f t="shared" si="8"/>
        <v>358796</v>
      </c>
      <c r="AA31" s="11">
        <f t="shared" si="9"/>
        <v>6817125</v>
      </c>
    </row>
    <row r="32" spans="1:27">
      <c r="A32" s="12" t="s">
        <v>41</v>
      </c>
      <c r="B32" s="13">
        <v>21439259</v>
      </c>
      <c r="C32" s="13">
        <v>21739568</v>
      </c>
      <c r="D32" s="10">
        <v>12826</v>
      </c>
      <c r="E32" s="13">
        <v>121</v>
      </c>
      <c r="F32" s="13">
        <v>1816725.32</v>
      </c>
      <c r="G32" s="13">
        <v>9275130.8000000007</v>
      </c>
      <c r="H32" s="10">
        <v>1</v>
      </c>
      <c r="I32" s="11">
        <f t="shared" si="1"/>
        <v>29715208</v>
      </c>
      <c r="J32" s="11">
        <f t="shared" si="2"/>
        <v>1485760</v>
      </c>
      <c r="K32" s="11">
        <f t="shared" si="3"/>
        <v>28229448</v>
      </c>
      <c r="L32" s="10">
        <v>12826</v>
      </c>
      <c r="M32" s="13">
        <v>121</v>
      </c>
      <c r="N32" s="13">
        <v>1816725.32</v>
      </c>
      <c r="O32" s="13">
        <v>9275130.8000000007</v>
      </c>
      <c r="P32" s="10">
        <v>1</v>
      </c>
      <c r="Q32" s="11">
        <f t="shared" si="4"/>
        <v>29715208</v>
      </c>
      <c r="R32" s="11">
        <f t="shared" si="5"/>
        <v>1485760</v>
      </c>
      <c r="S32" s="11">
        <f t="shared" si="6"/>
        <v>28229448</v>
      </c>
      <c r="T32" s="10">
        <v>12826</v>
      </c>
      <c r="U32" s="13">
        <v>121</v>
      </c>
      <c r="V32" s="13">
        <v>1816725.32</v>
      </c>
      <c r="W32" s="13">
        <v>9275130.8000000007</v>
      </c>
      <c r="X32" s="10">
        <v>1</v>
      </c>
      <c r="Y32" s="11">
        <f t="shared" si="7"/>
        <v>29715208</v>
      </c>
      <c r="Z32" s="11">
        <f t="shared" si="8"/>
        <v>1485760</v>
      </c>
      <c r="AA32" s="11">
        <f t="shared" si="9"/>
        <v>28229448</v>
      </c>
    </row>
    <row r="33" spans="1:27">
      <c r="A33" s="12" t="s">
        <v>42</v>
      </c>
      <c r="B33" s="13">
        <v>3139109</v>
      </c>
      <c r="C33" s="13">
        <v>4019359</v>
      </c>
      <c r="D33" s="10">
        <v>12826</v>
      </c>
      <c r="E33" s="13">
        <v>22</v>
      </c>
      <c r="F33" s="13">
        <v>623106.23</v>
      </c>
      <c r="G33" s="13">
        <v>863804.06</v>
      </c>
      <c r="H33" s="10">
        <v>1</v>
      </c>
      <c r="I33" s="11">
        <f t="shared" si="1"/>
        <v>4872974</v>
      </c>
      <c r="J33" s="11">
        <f t="shared" si="2"/>
        <v>243649</v>
      </c>
      <c r="K33" s="11">
        <f t="shared" si="3"/>
        <v>4629325</v>
      </c>
      <c r="L33" s="10">
        <v>12826</v>
      </c>
      <c r="M33" s="13">
        <v>22</v>
      </c>
      <c r="N33" s="13">
        <v>623106.23</v>
      </c>
      <c r="O33" s="13">
        <v>863804.06</v>
      </c>
      <c r="P33" s="10">
        <v>1</v>
      </c>
      <c r="Q33" s="11">
        <f t="shared" si="4"/>
        <v>4872974</v>
      </c>
      <c r="R33" s="11">
        <f t="shared" si="5"/>
        <v>243649</v>
      </c>
      <c r="S33" s="11">
        <f t="shared" si="6"/>
        <v>4629325</v>
      </c>
      <c r="T33" s="10">
        <v>12826</v>
      </c>
      <c r="U33" s="13">
        <v>22</v>
      </c>
      <c r="V33" s="13">
        <v>623106.23</v>
      </c>
      <c r="W33" s="13">
        <v>863804.06</v>
      </c>
      <c r="X33" s="10">
        <v>1</v>
      </c>
      <c r="Y33" s="11">
        <f t="shared" si="7"/>
        <v>4872974</v>
      </c>
      <c r="Z33" s="11">
        <f t="shared" si="8"/>
        <v>243649</v>
      </c>
      <c r="AA33" s="11">
        <f t="shared" si="9"/>
        <v>4629325</v>
      </c>
    </row>
    <row r="34" spans="1:27">
      <c r="A34" s="12" t="s">
        <v>43</v>
      </c>
      <c r="B34" s="13">
        <v>6040642</v>
      </c>
      <c r="C34" s="13">
        <v>6238523</v>
      </c>
      <c r="D34" s="10">
        <v>12826</v>
      </c>
      <c r="E34" s="13">
        <v>38</v>
      </c>
      <c r="F34" s="13">
        <v>0</v>
      </c>
      <c r="G34" s="13">
        <v>419947.1</v>
      </c>
      <c r="H34" s="10">
        <v>1</v>
      </c>
      <c r="I34" s="11">
        <f t="shared" si="1"/>
        <v>6268603</v>
      </c>
      <c r="J34" s="11">
        <f t="shared" si="2"/>
        <v>313430</v>
      </c>
      <c r="K34" s="11">
        <f t="shared" si="3"/>
        <v>5955173</v>
      </c>
      <c r="L34" s="10">
        <v>12826</v>
      </c>
      <c r="M34" s="13">
        <v>38</v>
      </c>
      <c r="N34" s="13">
        <v>0</v>
      </c>
      <c r="O34" s="13">
        <v>419947.1</v>
      </c>
      <c r="P34" s="10">
        <v>1</v>
      </c>
      <c r="Q34" s="11">
        <f t="shared" si="4"/>
        <v>6268603</v>
      </c>
      <c r="R34" s="11">
        <f t="shared" si="5"/>
        <v>313430</v>
      </c>
      <c r="S34" s="11">
        <f t="shared" si="6"/>
        <v>5955173</v>
      </c>
      <c r="T34" s="10">
        <v>12826</v>
      </c>
      <c r="U34" s="13">
        <v>38</v>
      </c>
      <c r="V34" s="13">
        <v>0</v>
      </c>
      <c r="W34" s="13">
        <v>419947.1</v>
      </c>
      <c r="X34" s="10">
        <v>1</v>
      </c>
      <c r="Y34" s="11">
        <f t="shared" si="7"/>
        <v>6268603</v>
      </c>
      <c r="Z34" s="11">
        <f t="shared" si="8"/>
        <v>313430</v>
      </c>
      <c r="AA34" s="11">
        <f t="shared" si="9"/>
        <v>5955173</v>
      </c>
    </row>
    <row r="35" spans="1:27">
      <c r="A35" s="12" t="s">
        <v>44</v>
      </c>
      <c r="B35" s="13">
        <v>7661643</v>
      </c>
      <c r="C35" s="13">
        <v>7729486</v>
      </c>
      <c r="D35" s="10">
        <v>12826</v>
      </c>
      <c r="E35" s="13">
        <v>37</v>
      </c>
      <c r="F35" s="13">
        <v>610743.19999999995</v>
      </c>
      <c r="G35" s="13">
        <v>1345660.8</v>
      </c>
      <c r="H35" s="10">
        <v>1</v>
      </c>
      <c r="I35" s="11">
        <f t="shared" si="1"/>
        <v>7651148</v>
      </c>
      <c r="J35" s="11">
        <f t="shared" si="2"/>
        <v>382557</v>
      </c>
      <c r="K35" s="11">
        <f t="shared" si="3"/>
        <v>7268591</v>
      </c>
      <c r="L35" s="10">
        <v>12826</v>
      </c>
      <c r="M35" s="13">
        <v>37</v>
      </c>
      <c r="N35" s="13">
        <v>610743.19999999995</v>
      </c>
      <c r="O35" s="13">
        <v>1345660.8</v>
      </c>
      <c r="P35" s="10">
        <v>1</v>
      </c>
      <c r="Q35" s="11">
        <f t="shared" si="4"/>
        <v>7651148</v>
      </c>
      <c r="R35" s="11">
        <f t="shared" si="5"/>
        <v>382557</v>
      </c>
      <c r="S35" s="11">
        <f t="shared" si="6"/>
        <v>7268591</v>
      </c>
      <c r="T35" s="10">
        <v>12826</v>
      </c>
      <c r="U35" s="13">
        <v>37</v>
      </c>
      <c r="V35" s="13">
        <v>610743.19999999995</v>
      </c>
      <c r="W35" s="13">
        <v>1345660.8</v>
      </c>
      <c r="X35" s="10">
        <v>1</v>
      </c>
      <c r="Y35" s="11">
        <f t="shared" si="7"/>
        <v>7651148</v>
      </c>
      <c r="Z35" s="11">
        <f t="shared" si="8"/>
        <v>382557</v>
      </c>
      <c r="AA35" s="11">
        <f t="shared" si="9"/>
        <v>7268591</v>
      </c>
    </row>
    <row r="36" spans="1:27">
      <c r="A36" s="12" t="s">
        <v>45</v>
      </c>
      <c r="B36" s="13">
        <v>5146786</v>
      </c>
      <c r="C36" s="13">
        <v>5260665</v>
      </c>
      <c r="D36" s="10">
        <v>12826</v>
      </c>
      <c r="E36" s="13">
        <v>20</v>
      </c>
      <c r="F36" s="13">
        <v>0</v>
      </c>
      <c r="G36" s="13">
        <v>1711597.4</v>
      </c>
      <c r="H36" s="10">
        <v>1</v>
      </c>
      <c r="I36" s="11">
        <f t="shared" si="1"/>
        <v>4789837</v>
      </c>
      <c r="J36" s="11">
        <f t="shared" si="2"/>
        <v>239492</v>
      </c>
      <c r="K36" s="11">
        <f t="shared" si="3"/>
        <v>4550345</v>
      </c>
      <c r="L36" s="10">
        <v>12826</v>
      </c>
      <c r="M36" s="13">
        <v>20</v>
      </c>
      <c r="N36" s="13">
        <v>0</v>
      </c>
      <c r="O36" s="13">
        <v>1711597.4</v>
      </c>
      <c r="P36" s="10">
        <v>1</v>
      </c>
      <c r="Q36" s="11">
        <f t="shared" si="4"/>
        <v>4789837</v>
      </c>
      <c r="R36" s="11">
        <f t="shared" si="5"/>
        <v>239492</v>
      </c>
      <c r="S36" s="11">
        <f t="shared" si="6"/>
        <v>4550345</v>
      </c>
      <c r="T36" s="10">
        <v>12826</v>
      </c>
      <c r="U36" s="13">
        <v>20</v>
      </c>
      <c r="V36" s="13">
        <v>0</v>
      </c>
      <c r="W36" s="13">
        <v>1711597.4</v>
      </c>
      <c r="X36" s="10">
        <v>1</v>
      </c>
      <c r="Y36" s="11">
        <f t="shared" si="7"/>
        <v>4789837</v>
      </c>
      <c r="Z36" s="11">
        <f t="shared" si="8"/>
        <v>239492</v>
      </c>
      <c r="AA36" s="11">
        <f t="shared" si="9"/>
        <v>4550345</v>
      </c>
    </row>
    <row r="37" spans="1:27">
      <c r="A37" s="12" t="s">
        <v>46</v>
      </c>
      <c r="B37" s="13">
        <v>2803194</v>
      </c>
      <c r="C37" s="13">
        <v>3566792</v>
      </c>
      <c r="D37" s="10">
        <v>12826</v>
      </c>
      <c r="E37" s="13">
        <v>14</v>
      </c>
      <c r="F37" s="13">
        <v>0</v>
      </c>
      <c r="G37" s="13">
        <v>353705.6</v>
      </c>
      <c r="H37" s="10">
        <v>1</v>
      </c>
      <c r="I37" s="11">
        <f t="shared" si="1"/>
        <v>2508474</v>
      </c>
      <c r="J37" s="11">
        <f t="shared" si="2"/>
        <v>125424</v>
      </c>
      <c r="K37" s="11">
        <f t="shared" si="3"/>
        <v>2383050</v>
      </c>
      <c r="L37" s="10">
        <v>12826</v>
      </c>
      <c r="M37" s="13">
        <v>14</v>
      </c>
      <c r="N37" s="13">
        <v>0</v>
      </c>
      <c r="O37" s="13">
        <v>353705.6</v>
      </c>
      <c r="P37" s="10">
        <v>1</v>
      </c>
      <c r="Q37" s="11">
        <f t="shared" si="4"/>
        <v>2508474</v>
      </c>
      <c r="R37" s="11">
        <f t="shared" si="5"/>
        <v>125424</v>
      </c>
      <c r="S37" s="11">
        <f t="shared" si="6"/>
        <v>2383050</v>
      </c>
      <c r="T37" s="10">
        <v>12826</v>
      </c>
      <c r="U37" s="13">
        <v>14</v>
      </c>
      <c r="V37" s="13">
        <v>0</v>
      </c>
      <c r="W37" s="13">
        <v>353705.6</v>
      </c>
      <c r="X37" s="10">
        <v>1</v>
      </c>
      <c r="Y37" s="11">
        <f t="shared" si="7"/>
        <v>2508474</v>
      </c>
      <c r="Z37" s="11">
        <f t="shared" si="8"/>
        <v>125424</v>
      </c>
      <c r="AA37" s="11">
        <f t="shared" si="9"/>
        <v>2383050</v>
      </c>
    </row>
    <row r="38" spans="1:27">
      <c r="A38" s="12" t="s">
        <v>47</v>
      </c>
      <c r="B38" s="13">
        <v>13363201</v>
      </c>
      <c r="C38" s="13">
        <v>19091646</v>
      </c>
      <c r="D38" s="10">
        <v>12826</v>
      </c>
      <c r="E38" s="13">
        <v>92</v>
      </c>
      <c r="F38" s="13">
        <v>1532943.47</v>
      </c>
      <c r="G38" s="13">
        <v>0</v>
      </c>
      <c r="H38" s="10">
        <v>1</v>
      </c>
      <c r="I38" s="11">
        <f t="shared" si="1"/>
        <v>15692847</v>
      </c>
      <c r="J38" s="11">
        <f t="shared" si="2"/>
        <v>784642</v>
      </c>
      <c r="K38" s="11">
        <f t="shared" si="3"/>
        <v>14908205</v>
      </c>
      <c r="L38" s="10">
        <v>12826</v>
      </c>
      <c r="M38" s="13">
        <v>92</v>
      </c>
      <c r="N38" s="13">
        <v>1532943.47</v>
      </c>
      <c r="O38" s="13">
        <v>0</v>
      </c>
      <c r="P38" s="10">
        <v>1</v>
      </c>
      <c r="Q38" s="11">
        <f t="shared" si="4"/>
        <v>15692847</v>
      </c>
      <c r="R38" s="11">
        <f t="shared" si="5"/>
        <v>784642</v>
      </c>
      <c r="S38" s="11">
        <f t="shared" si="6"/>
        <v>14908205</v>
      </c>
      <c r="T38" s="10">
        <v>12826</v>
      </c>
      <c r="U38" s="13">
        <v>92</v>
      </c>
      <c r="V38" s="13">
        <v>1532943.47</v>
      </c>
      <c r="W38" s="13">
        <v>0</v>
      </c>
      <c r="X38" s="10">
        <v>1</v>
      </c>
      <c r="Y38" s="11">
        <f t="shared" si="7"/>
        <v>15692847</v>
      </c>
      <c r="Z38" s="11">
        <f t="shared" si="8"/>
        <v>784642</v>
      </c>
      <c r="AA38" s="11">
        <f t="shared" si="9"/>
        <v>14908205</v>
      </c>
    </row>
    <row r="39" spans="1:27">
      <c r="A39" s="12" t="s">
        <v>48</v>
      </c>
      <c r="B39" s="13">
        <v>81650882</v>
      </c>
      <c r="C39" s="13">
        <v>99774196</v>
      </c>
      <c r="D39" s="10">
        <v>12826</v>
      </c>
      <c r="E39" s="13">
        <v>549</v>
      </c>
      <c r="F39" s="13">
        <v>10249380.24</v>
      </c>
      <c r="G39" s="13">
        <v>0</v>
      </c>
      <c r="H39" s="10">
        <v>1</v>
      </c>
      <c r="I39" s="11">
        <f t="shared" si="1"/>
        <v>94747068</v>
      </c>
      <c r="J39" s="11">
        <f t="shared" si="2"/>
        <v>4737353</v>
      </c>
      <c r="K39" s="11">
        <f t="shared" si="3"/>
        <v>90009715</v>
      </c>
      <c r="L39" s="10">
        <v>12826</v>
      </c>
      <c r="M39" s="13">
        <v>549</v>
      </c>
      <c r="N39" s="13">
        <v>10249380.24</v>
      </c>
      <c r="O39" s="13">
        <v>0</v>
      </c>
      <c r="P39" s="10">
        <v>1</v>
      </c>
      <c r="Q39" s="11">
        <f t="shared" si="4"/>
        <v>94747068</v>
      </c>
      <c r="R39" s="11">
        <f t="shared" si="5"/>
        <v>4737353</v>
      </c>
      <c r="S39" s="11">
        <f t="shared" si="6"/>
        <v>90009715</v>
      </c>
      <c r="T39" s="10">
        <v>12826</v>
      </c>
      <c r="U39" s="13">
        <v>549</v>
      </c>
      <c r="V39" s="13">
        <v>10249380.24</v>
      </c>
      <c r="W39" s="13">
        <v>0</v>
      </c>
      <c r="X39" s="10">
        <v>1</v>
      </c>
      <c r="Y39" s="11">
        <f t="shared" si="7"/>
        <v>94747068</v>
      </c>
      <c r="Z39" s="11">
        <f t="shared" si="8"/>
        <v>4737353</v>
      </c>
      <c r="AA39" s="11">
        <f t="shared" si="9"/>
        <v>90009715</v>
      </c>
    </row>
    <row r="40" spans="1:27">
      <c r="A40" s="12" t="s">
        <v>49</v>
      </c>
      <c r="B40" s="13">
        <v>9310163</v>
      </c>
      <c r="C40" s="13">
        <v>11968507</v>
      </c>
      <c r="D40" s="10">
        <v>12826</v>
      </c>
      <c r="E40" s="13">
        <v>61</v>
      </c>
      <c r="F40" s="13">
        <v>0</v>
      </c>
      <c r="G40" s="13">
        <v>0</v>
      </c>
      <c r="H40" s="10">
        <v>1</v>
      </c>
      <c r="I40" s="11">
        <f t="shared" si="1"/>
        <v>9388632</v>
      </c>
      <c r="J40" s="11">
        <f t="shared" si="2"/>
        <v>469432</v>
      </c>
      <c r="K40" s="11">
        <f t="shared" si="3"/>
        <v>8919200</v>
      </c>
      <c r="L40" s="10">
        <v>12826</v>
      </c>
      <c r="M40" s="13">
        <v>61</v>
      </c>
      <c r="N40" s="13">
        <v>0</v>
      </c>
      <c r="O40" s="13">
        <v>0</v>
      </c>
      <c r="P40" s="10">
        <v>1</v>
      </c>
      <c r="Q40" s="11">
        <f t="shared" si="4"/>
        <v>9388632</v>
      </c>
      <c r="R40" s="11">
        <f t="shared" si="5"/>
        <v>469432</v>
      </c>
      <c r="S40" s="11">
        <f t="shared" si="6"/>
        <v>8919200</v>
      </c>
      <c r="T40" s="10">
        <v>12826</v>
      </c>
      <c r="U40" s="13">
        <v>61</v>
      </c>
      <c r="V40" s="13">
        <v>0</v>
      </c>
      <c r="W40" s="13">
        <v>0</v>
      </c>
      <c r="X40" s="10">
        <v>1</v>
      </c>
      <c r="Y40" s="11">
        <f t="shared" si="7"/>
        <v>9388632</v>
      </c>
      <c r="Z40" s="11">
        <f t="shared" si="8"/>
        <v>469432</v>
      </c>
      <c r="AA40" s="11">
        <f t="shared" si="9"/>
        <v>8919200</v>
      </c>
    </row>
    <row r="41" spans="1:27">
      <c r="A41" s="12" t="s">
        <v>50</v>
      </c>
      <c r="B41" s="13">
        <v>5459449</v>
      </c>
      <c r="C41" s="13">
        <v>6737317</v>
      </c>
      <c r="D41" s="10">
        <v>12826</v>
      </c>
      <c r="E41" s="13">
        <v>34</v>
      </c>
      <c r="F41" s="13">
        <v>2121930.94</v>
      </c>
      <c r="G41" s="13">
        <v>0</v>
      </c>
      <c r="H41" s="10">
        <v>1</v>
      </c>
      <c r="I41" s="11">
        <f t="shared" si="1"/>
        <v>7354939</v>
      </c>
      <c r="J41" s="11">
        <f t="shared" si="2"/>
        <v>367747</v>
      </c>
      <c r="K41" s="11">
        <f t="shared" si="3"/>
        <v>6987192</v>
      </c>
      <c r="L41" s="10">
        <v>12826</v>
      </c>
      <c r="M41" s="13">
        <v>34</v>
      </c>
      <c r="N41" s="13">
        <v>2121930.94</v>
      </c>
      <c r="O41" s="13">
        <v>0</v>
      </c>
      <c r="P41" s="10">
        <v>1</v>
      </c>
      <c r="Q41" s="11">
        <f t="shared" si="4"/>
        <v>7354939</v>
      </c>
      <c r="R41" s="11">
        <f t="shared" si="5"/>
        <v>367747</v>
      </c>
      <c r="S41" s="11">
        <f t="shared" si="6"/>
        <v>6987192</v>
      </c>
      <c r="T41" s="10">
        <v>12826</v>
      </c>
      <c r="U41" s="13">
        <v>34</v>
      </c>
      <c r="V41" s="13">
        <v>2121930.94</v>
      </c>
      <c r="W41" s="13">
        <v>0</v>
      </c>
      <c r="X41" s="10">
        <v>1</v>
      </c>
      <c r="Y41" s="11">
        <f t="shared" si="7"/>
        <v>7354939</v>
      </c>
      <c r="Z41" s="11">
        <f t="shared" si="8"/>
        <v>367747</v>
      </c>
      <c r="AA41" s="11">
        <f t="shared" si="9"/>
        <v>6987192</v>
      </c>
    </row>
    <row r="42" spans="1:27">
      <c r="A42" s="12" t="s">
        <v>51</v>
      </c>
      <c r="B42" s="13">
        <v>6071609</v>
      </c>
      <c r="C42" s="13">
        <v>6571200</v>
      </c>
      <c r="D42" s="10">
        <v>12826</v>
      </c>
      <c r="E42" s="13">
        <v>21</v>
      </c>
      <c r="F42" s="13">
        <v>919109.34</v>
      </c>
      <c r="G42" s="13">
        <v>0</v>
      </c>
      <c r="H42" s="10">
        <v>1</v>
      </c>
      <c r="I42" s="11">
        <f t="shared" si="1"/>
        <v>4151261</v>
      </c>
      <c r="J42" s="11">
        <f t="shared" si="2"/>
        <v>207563</v>
      </c>
      <c r="K42" s="11">
        <f t="shared" si="3"/>
        <v>3943698</v>
      </c>
      <c r="L42" s="10">
        <v>12826</v>
      </c>
      <c r="M42" s="13">
        <v>21</v>
      </c>
      <c r="N42" s="13">
        <v>919109.34</v>
      </c>
      <c r="O42" s="13">
        <v>0</v>
      </c>
      <c r="P42" s="10">
        <v>1</v>
      </c>
      <c r="Q42" s="11">
        <f t="shared" si="4"/>
        <v>4151261</v>
      </c>
      <c r="R42" s="11">
        <f t="shared" si="5"/>
        <v>207563</v>
      </c>
      <c r="S42" s="11">
        <f t="shared" si="6"/>
        <v>3943698</v>
      </c>
      <c r="T42" s="10">
        <v>12826</v>
      </c>
      <c r="U42" s="13">
        <v>21</v>
      </c>
      <c r="V42" s="13">
        <v>919109.34</v>
      </c>
      <c r="W42" s="13">
        <v>0</v>
      </c>
      <c r="X42" s="10">
        <v>1</v>
      </c>
      <c r="Y42" s="11">
        <f t="shared" si="7"/>
        <v>4151261</v>
      </c>
      <c r="Z42" s="11">
        <f t="shared" si="8"/>
        <v>207563</v>
      </c>
      <c r="AA42" s="11">
        <f t="shared" si="9"/>
        <v>3943698</v>
      </c>
    </row>
    <row r="43" spans="1:27">
      <c r="A43" s="12" t="s">
        <v>52</v>
      </c>
      <c r="B43" s="13"/>
      <c r="C43" s="13">
        <v>21661835</v>
      </c>
      <c r="D43" s="13"/>
      <c r="E43" s="13"/>
      <c r="F43" s="13"/>
      <c r="G43" s="13"/>
      <c r="H43" s="13"/>
      <c r="I43" s="11"/>
      <c r="J43" s="11"/>
      <c r="K43" s="11">
        <f>SUM(J10:J42)</f>
        <v>21433412</v>
      </c>
      <c r="L43" s="13"/>
      <c r="M43" s="13"/>
      <c r="N43" s="13"/>
      <c r="O43" s="13"/>
      <c r="P43" s="13"/>
      <c r="Q43" s="11"/>
      <c r="R43" s="11"/>
      <c r="S43" s="11">
        <f>SUM(R10:R42)</f>
        <v>21433412</v>
      </c>
      <c r="T43" s="10"/>
      <c r="U43" s="13"/>
      <c r="V43" s="13"/>
      <c r="W43" s="13"/>
      <c r="X43" s="13"/>
      <c r="Y43" s="11"/>
      <c r="Z43" s="11"/>
      <c r="AA43" s="11">
        <f>SUM(Z10:Z42)</f>
        <v>21433412</v>
      </c>
    </row>
    <row r="44" spans="1:27"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1:27"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spans="1:27"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1:27"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spans="11:27"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spans="11:27"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1:27"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1:27"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1:27"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spans="11:27"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spans="11:27"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1:27"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1:27"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1:27"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11:27"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11:27"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11:27"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1:27"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1:27"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1:27"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11:27"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11:27"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1:27"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1:27"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1:27"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1:27"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11:27"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1:27"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1:27"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1:27"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1:27"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spans="11:27"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1:27"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1:27"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1:27"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1:27"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spans="11:27"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1:27"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1:27"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1:27"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1:27"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spans="11:27"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spans="11:27"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1:27"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1:27"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spans="11:27"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1:27"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1:27"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1:27"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1:27"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spans="11:27"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11:27"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1:27"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1:27"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1:27"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spans="11:27"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spans="11:27"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1:27"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1:27"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1:27"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spans="11:27"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spans="11:27"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1:27"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1:27"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1:27"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1:27"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spans="11:27"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11:27"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1:27"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1:27"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1:27"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11:27"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11:27"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spans="11:27"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1:27"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1:27"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spans="11:27"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11:27"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spans="11:27"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1:27"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1:27"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11:27"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spans="11:27"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11:27"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1:27"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1:27"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spans="11:27"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spans="11:27"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11:27"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1:27"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1:27"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spans="11:27"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11:27"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11:27"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1:27"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1:27"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spans="11:27"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spans="11:27"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spans="11:27"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1:27"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1:27"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spans="11:27"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spans="11:27"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spans="11:27"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1:27"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1:27"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spans="11:27"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spans="11:27"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spans="11:27"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1:27"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1:27"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spans="11:27"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spans="11:27"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spans="11:27"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1:27"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1:27"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spans="11:27"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spans="11:27"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spans="11:27"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spans="11:27"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spans="11:27"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spans="11:27"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spans="11:27"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spans="11:27"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</sheetData>
  <mergeCells count="29">
    <mergeCell ref="Z6:Z7"/>
    <mergeCell ref="AA6:AA7"/>
    <mergeCell ref="S6:S7"/>
    <mergeCell ref="T6:T7"/>
    <mergeCell ref="V6:W6"/>
    <mergeCell ref="X6:X7"/>
    <mergeCell ref="Y6:Y7"/>
    <mergeCell ref="T5:AA5"/>
    <mergeCell ref="B6:B7"/>
    <mergeCell ref="C6:C7"/>
    <mergeCell ref="D6:D7"/>
    <mergeCell ref="E6:E7"/>
    <mergeCell ref="F6:G6"/>
    <mergeCell ref="H6:H7"/>
    <mergeCell ref="U6:U7"/>
    <mergeCell ref="I6:I7"/>
    <mergeCell ref="J6:J7"/>
    <mergeCell ref="K6:K7"/>
    <mergeCell ref="L6:L7"/>
    <mergeCell ref="M6:M7"/>
    <mergeCell ref="N6:O6"/>
    <mergeCell ref="P6:P7"/>
    <mergeCell ref="Q6:Q7"/>
    <mergeCell ref="B3:J3"/>
    <mergeCell ref="I1:K1"/>
    <mergeCell ref="A5:A7"/>
    <mergeCell ref="D5:K5"/>
    <mergeCell ref="L5:S5"/>
    <mergeCell ref="R6:R7"/>
  </mergeCells>
  <pageMargins left="0.51181102362204722" right="0.31496062992125984" top="0.5" bottom="0.33" header="0.31496062992125984" footer="0.31496062992125984"/>
  <pageSetup paperSize="9" scale="65" orientation="landscape" horizontalDpi="180" verticalDpi="180" r:id="rId1"/>
  <colBreaks count="2" manualBreakCount="2">
    <brk id="11" max="1048575" man="1"/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2023-10-12T07:39:15Z</dcterms:modified>
</cp:coreProperties>
</file>