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15180" windowHeight="8835" tabRatio="603"/>
  </bookViews>
  <sheets>
    <sheet name="Расходы по Р,ПР" sheetId="1" r:id="rId1"/>
  </sheets>
  <definedNames>
    <definedName name="_xlnm.Print_Titles" localSheetId="0">'Расходы по Р,ПР'!$6:$6</definedName>
    <definedName name="_xlnm.Print_Area" localSheetId="0">'Расходы по Р,ПР'!$A$1:$F$88</definedName>
  </definedNames>
  <calcPr calcId="125725"/>
</workbook>
</file>

<file path=xl/calcChain.xml><?xml version="1.0" encoding="utf-8"?>
<calcChain xmlns="http://schemas.openxmlformats.org/spreadsheetml/2006/main">
  <c r="F21" i="1"/>
  <c r="E21"/>
  <c r="E61"/>
  <c r="E62"/>
  <c r="E60"/>
  <c r="D59"/>
  <c r="D7" s="1"/>
  <c r="D20"/>
  <c r="D8"/>
  <c r="E49"/>
  <c r="E50"/>
  <c r="E51"/>
  <c r="C20"/>
  <c r="C21"/>
  <c r="E27" l="1"/>
  <c r="D25"/>
  <c r="F42" l="1"/>
  <c r="F43"/>
  <c r="F60" l="1"/>
  <c r="F61"/>
  <c r="F62"/>
  <c r="F63"/>
  <c r="F64"/>
  <c r="F65"/>
  <c r="F66"/>
  <c r="F67"/>
  <c r="F29"/>
  <c r="F30"/>
  <c r="F31"/>
  <c r="F32"/>
  <c r="F33"/>
  <c r="F34"/>
  <c r="F35"/>
  <c r="F14"/>
  <c r="C85"/>
  <c r="C83"/>
  <c r="C79"/>
  <c r="C74"/>
  <c r="C68"/>
  <c r="C59"/>
  <c r="C55"/>
  <c r="C46"/>
  <c r="C41"/>
  <c r="C36"/>
  <c r="C25"/>
  <c r="C17"/>
  <c r="C8"/>
  <c r="D41"/>
  <c r="E42"/>
  <c r="E43"/>
  <c r="E34"/>
  <c r="F24"/>
  <c r="F28"/>
  <c r="F19"/>
  <c r="F23"/>
  <c r="F37"/>
  <c r="F75"/>
  <c r="F77"/>
  <c r="F57"/>
  <c r="F49"/>
  <c r="F38"/>
  <c r="E66"/>
  <c r="E57"/>
  <c r="D55"/>
  <c r="D46"/>
  <c r="F84"/>
  <c r="E75"/>
  <c r="F69"/>
  <c r="F47"/>
  <c r="E18"/>
  <c r="F18"/>
  <c r="D85"/>
  <c r="E85" s="1"/>
  <c r="D83"/>
  <c r="D79"/>
  <c r="D74"/>
  <c r="E74" s="1"/>
  <c r="D68"/>
  <c r="D36"/>
  <c r="E9"/>
  <c r="E10"/>
  <c r="E11"/>
  <c r="E12"/>
  <c r="E13"/>
  <c r="E14"/>
  <c r="E16"/>
  <c r="E19"/>
  <c r="E23"/>
  <c r="E24"/>
  <c r="E26"/>
  <c r="E28"/>
  <c r="E29"/>
  <c r="E30"/>
  <c r="E31"/>
  <c r="E32"/>
  <c r="E33"/>
  <c r="E35"/>
  <c r="E37"/>
  <c r="E38"/>
  <c r="E39"/>
  <c r="E40"/>
  <c r="E44"/>
  <c r="E45"/>
  <c r="E47"/>
  <c r="E48"/>
  <c r="E52"/>
  <c r="E53"/>
  <c r="E54"/>
  <c r="E56"/>
  <c r="E58"/>
  <c r="E63"/>
  <c r="E64"/>
  <c r="E65"/>
  <c r="E67"/>
  <c r="E69"/>
  <c r="E70"/>
  <c r="E71"/>
  <c r="E72"/>
  <c r="E73"/>
  <c r="E76"/>
  <c r="E77"/>
  <c r="E78"/>
  <c r="E80"/>
  <c r="E81"/>
  <c r="E82"/>
  <c r="E84"/>
  <c r="E86"/>
  <c r="E87"/>
  <c r="E88"/>
  <c r="F9"/>
  <c r="F10"/>
  <c r="F11"/>
  <c r="F12"/>
  <c r="F13"/>
  <c r="F16"/>
  <c r="F26"/>
  <c r="F39"/>
  <c r="F40"/>
  <c r="F44"/>
  <c r="F45"/>
  <c r="F48"/>
  <c r="F50"/>
  <c r="F51"/>
  <c r="F52"/>
  <c r="F53"/>
  <c r="F54"/>
  <c r="F56"/>
  <c r="F58"/>
  <c r="F70"/>
  <c r="F71"/>
  <c r="F72"/>
  <c r="F73"/>
  <c r="F76"/>
  <c r="F78"/>
  <c r="F80"/>
  <c r="F81"/>
  <c r="F82"/>
  <c r="F86"/>
  <c r="F87"/>
  <c r="F88"/>
  <c r="D17"/>
  <c r="E41" l="1"/>
  <c r="E55"/>
  <c r="E59"/>
  <c r="C7"/>
  <c r="F17"/>
  <c r="F83"/>
  <c r="F8"/>
  <c r="F36"/>
  <c r="E83"/>
  <c r="E79"/>
  <c r="E68"/>
  <c r="F74"/>
  <c r="F25"/>
  <c r="F41"/>
  <c r="E20"/>
  <c r="F46"/>
  <c r="F79"/>
  <c r="F68"/>
  <c r="F59"/>
  <c r="F55"/>
  <c r="E46"/>
  <c r="E36"/>
  <c r="E25"/>
  <c r="F20"/>
  <c r="E17"/>
  <c r="E8"/>
  <c r="E7" l="1"/>
  <c r="F7"/>
</calcChain>
</file>

<file path=xl/sharedStrings.xml><?xml version="1.0" encoding="utf-8"?>
<sst xmlns="http://schemas.openxmlformats.org/spreadsheetml/2006/main" count="175" uniqueCount="174">
  <si>
    <t xml:space="preserve">МЕЖБЮДЖЕТНЫЕ ТРАНСФЕРТЫ ОБЩЕГО ХАРАКТЕРА БЮДЖЕТАМ СУБЪЕКТОВ РОССИЙСКОЙ ФЕДЕРАЦИИ И МУНИЦИПАЛЬНЫХ ОБРАЗОВАНИЙ </t>
  </si>
  <si>
    <t>Коды бюджетной классификации Российской Федерации</t>
  </si>
  <si>
    <t xml:space="preserve">Другие вопросы в области образования </t>
  </si>
  <si>
    <t>Коммунальное хозяйство</t>
  </si>
  <si>
    <t>Лесное хозяйство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</si>
  <si>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</si>
  <si>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</si>
  <si>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</si>
  <si>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Обеспечение проведения выборов и референдумов</t>
  </si>
  <si>
    <t>Резервные фонды</t>
  </si>
  <si>
    <t>Другие общегосударственные вопросы</t>
  </si>
  <si>
    <t>Благоустройство</t>
  </si>
  <si>
    <t>ОХРАНА ОКРУЖАЮЩЕЙ СРЕДЫ</t>
  </si>
  <si>
    <t>Сбор, удаление отходов и очистка сточных вод</t>
  </si>
  <si>
    <t>Охрана объектов растительного и животного мира и среды их обитания</t>
  </si>
  <si>
    <t xml:space="preserve">Другие вопросы в области охраны окружающей среды </t>
  </si>
  <si>
    <t>Стационарная медицинская помощь</t>
  </si>
  <si>
    <t xml:space="preserve">Амбулаторная помощь </t>
  </si>
  <si>
    <t>Мобилизационная и вневойсковая подготовка</t>
  </si>
  <si>
    <t>Дорожное хозяйство (дорожные фонды)</t>
  </si>
  <si>
    <t>Дошкольное образование</t>
  </si>
  <si>
    <t>КУЛЬТУРА, КИНЕМАТОГРАФИЯ</t>
  </si>
  <si>
    <t>Другие вопросы в области культуры, кинематографии</t>
  </si>
  <si>
    <t>ЗДРАВООХРАНЕНИЕ</t>
  </si>
  <si>
    <t>Другие вопросы в области здравоохранения</t>
  </si>
  <si>
    <t>ФИЗИЧЕСКАЯ КУЛЬТУРА И СПОРТ</t>
  </si>
  <si>
    <t>Физическая культура</t>
  </si>
  <si>
    <t>Массовый спорт</t>
  </si>
  <si>
    <t>Спорт высших достижений</t>
  </si>
  <si>
    <t>Другие вопросы в области физической культуры и спорта</t>
  </si>
  <si>
    <t>СРЕДСТВА МАССОВОЙ ИНФОРМАЦИИ</t>
  </si>
  <si>
    <t>Другие вопросы в области средств массовой информации</t>
  </si>
  <si>
    <t>Дотации на выравнивание бюджетной обеспеченности субъектов Российской Федерации и муниципальных образований</t>
  </si>
  <si>
    <t>Иные дотации</t>
  </si>
  <si>
    <t>Прочие межбюджетные трансферты общего характера</t>
  </si>
  <si>
    <t>02</t>
  </si>
  <si>
    <t>03</t>
  </si>
  <si>
    <t>04</t>
  </si>
  <si>
    <t>05</t>
  </si>
  <si>
    <t>06</t>
  </si>
  <si>
    <t>07</t>
  </si>
  <si>
    <t>11</t>
  </si>
  <si>
    <t>13</t>
  </si>
  <si>
    <t>09</t>
  </si>
  <si>
    <t>10</t>
  </si>
  <si>
    <t>01</t>
  </si>
  <si>
    <t>08</t>
  </si>
  <si>
    <t>12</t>
  </si>
  <si>
    <t>01 02</t>
  </si>
  <si>
    <t>Профессиональная подготовка, переподготовка и повышение квалификации</t>
  </si>
  <si>
    <t>Заготовка, переработка, хранение и обеспечение безопасности донорской крови и ее компонентов</t>
  </si>
  <si>
    <t>CОЦИАЛЬНАЯ ПОЛИТИКА</t>
  </si>
  <si>
    <t>Охрана семьи и детства</t>
  </si>
  <si>
    <t>Функционирование высшего должностного лица субъекта Российской Федерации и муниципального образования</t>
  </si>
  <si>
    <t>ОБЩЕГОСУДАРСТВЕННЫЕ ВОПРОСЫ</t>
  </si>
  <si>
    <t>01 03</t>
  </si>
  <si>
    <t>01 04</t>
  </si>
  <si>
    <t>01 05</t>
  </si>
  <si>
    <t>01 06</t>
  </si>
  <si>
    <t>01 07</t>
  </si>
  <si>
    <t>01 11</t>
  </si>
  <si>
    <t>01 13</t>
  </si>
  <si>
    <t>02 03</t>
  </si>
  <si>
    <t>02 04</t>
  </si>
  <si>
    <t>03 10</t>
  </si>
  <si>
    <t>04 01</t>
  </si>
  <si>
    <t>04 05</t>
  </si>
  <si>
    <t>04 06</t>
  </si>
  <si>
    <t>04 07</t>
  </si>
  <si>
    <t>04 08</t>
  </si>
  <si>
    <t>04 09</t>
  </si>
  <si>
    <t>04 10</t>
  </si>
  <si>
    <t>04 12</t>
  </si>
  <si>
    <t>05 01</t>
  </si>
  <si>
    <t>05 02</t>
  </si>
  <si>
    <t>05 03</t>
  </si>
  <si>
    <t>05 05</t>
  </si>
  <si>
    <t>06 02</t>
  </si>
  <si>
    <t>06 03</t>
  </si>
  <si>
    <t>06 05</t>
  </si>
  <si>
    <t>07 01</t>
  </si>
  <si>
    <t>07 02</t>
  </si>
  <si>
    <t>07 04</t>
  </si>
  <si>
    <t>07 05</t>
  </si>
  <si>
    <t>07 06</t>
  </si>
  <si>
    <t>07 07</t>
  </si>
  <si>
    <t>07 09</t>
  </si>
  <si>
    <t>08 01</t>
  </si>
  <si>
    <t>08 04</t>
  </si>
  <si>
    <t>09 01</t>
  </si>
  <si>
    <t>09 02</t>
  </si>
  <si>
    <t>09 03</t>
  </si>
  <si>
    <t>09 04</t>
  </si>
  <si>
    <t>09 06</t>
  </si>
  <si>
    <t>09 09</t>
  </si>
  <si>
    <t>10 01</t>
  </si>
  <si>
    <t>10 02</t>
  </si>
  <si>
    <t>10 03</t>
  </si>
  <si>
    <t>10 04</t>
  </si>
  <si>
    <t>10 06</t>
  </si>
  <si>
    <t>11 01</t>
  </si>
  <si>
    <t>11 02</t>
  </si>
  <si>
    <t>11 03</t>
  </si>
  <si>
    <t>11 05</t>
  </si>
  <si>
    <t>12 01</t>
  </si>
  <si>
    <t>12 02</t>
  </si>
  <si>
    <t>12 04</t>
  </si>
  <si>
    <t>13 01</t>
  </si>
  <si>
    <t>14</t>
  </si>
  <si>
    <t>14 01</t>
  </si>
  <si>
    <t>14 02</t>
  </si>
  <si>
    <t>14 03</t>
  </si>
  <si>
    <t>Наименование показателя</t>
  </si>
  <si>
    <t>Водное хозяйство</t>
  </si>
  <si>
    <t>Культура</t>
  </si>
  <si>
    <t>Телевидение и радиовещание</t>
  </si>
  <si>
    <t>Периодическая печать и издательства</t>
  </si>
  <si>
    <t>Пенсионное обеспечение</t>
  </si>
  <si>
    <t>Социальное обслуживание населения</t>
  </si>
  <si>
    <t>Социальное обеспечение населения</t>
  </si>
  <si>
    <t>Другие вопросы в области социальной политики</t>
  </si>
  <si>
    <t>ВСЕГО РАСХОДОВ</t>
  </si>
  <si>
    <t>03 14</t>
  </si>
  <si>
    <t>03 11</t>
  </si>
  <si>
    <t>Миграционная политика</t>
  </si>
  <si>
    <t>Медицинская помощь в дневных стационарах всех типов</t>
  </si>
  <si>
    <t>Скорая медицинская помощь</t>
  </si>
  <si>
    <t>Санаторно-оздоровительная помощь</t>
  </si>
  <si>
    <t>Судебная система</t>
  </si>
  <si>
    <t>НАЦИОНАЛЬНАЯ ОБОРОНА</t>
  </si>
  <si>
    <t>Мобилизационная подготовка экономики</t>
  </si>
  <si>
    <t>НАЦИОНАЛЬНАЯ БЕЗОПАСНОСТЬ И ПРАВООХРАНИТЕЛЬНАЯ ДЕЯТЕЛЬНОСТЬ</t>
  </si>
  <si>
    <t>НАЦИОНАЛЬНАЯ ЭКОНОМИКА</t>
  </si>
  <si>
    <t>Общеэкономические вопросы</t>
  </si>
  <si>
    <t>Сельское хозяйство и рыболовство</t>
  </si>
  <si>
    <t>Транспорт</t>
  </si>
  <si>
    <t>Связь и информатика</t>
  </si>
  <si>
    <t>Другие вопросы в области национальной экономики</t>
  </si>
  <si>
    <t>ЖИЛИЩНО-КОММУНАЛЬНОЕ ХОЗЯЙСТВО</t>
  </si>
  <si>
    <t>Жилищное хозяйство</t>
  </si>
  <si>
    <t>Другие вопросы в области жилищно-коммунального хозяйства</t>
  </si>
  <si>
    <t>ОБРАЗОВАНИЕ</t>
  </si>
  <si>
    <t>Общее образование</t>
  </si>
  <si>
    <t>Среднее профессиональное образование</t>
  </si>
  <si>
    <t>(рублей)</t>
  </si>
  <si>
    <t>Другие вопросы в области национальной безопасности и правоохранительной деятельности</t>
  </si>
  <si>
    <t>09 05</t>
  </si>
  <si>
    <t xml:space="preserve">Отклонение </t>
  </si>
  <si>
    <t>Темп роста (% )</t>
  </si>
  <si>
    <t>СВЕДЕНИЯ</t>
  </si>
  <si>
    <t>об исполнении консолидированного бюджета Курской области</t>
  </si>
  <si>
    <t>по расходам в разрезе разделов и подразделов классификации расходов бюджетов</t>
  </si>
  <si>
    <t>Дополнительное образование детей</t>
  </si>
  <si>
    <t>07 03</t>
  </si>
  <si>
    <t>08 02</t>
  </si>
  <si>
    <t>09 07</t>
  </si>
  <si>
    <t>Санитарно-эпидемиологическое благополучие</t>
  </si>
  <si>
    <t>Молодежная политика</t>
  </si>
  <si>
    <t>Высшее образование</t>
  </si>
  <si>
    <t>Кинематография</t>
  </si>
  <si>
    <t xml:space="preserve"> -</t>
  </si>
  <si>
    <t>0602</t>
  </si>
  <si>
    <t>04 02</t>
  </si>
  <si>
    <t>Топливно-энергетический комплекс</t>
  </si>
  <si>
    <t>ОБСЛУЖИВАНИЕ ГОСУДАРСТВЕННОГО (МУНИЦИПАЛЬНОГО) ДОЛГА</t>
  </si>
  <si>
    <t>Обслуживание государственного (муниципального) долга</t>
  </si>
  <si>
    <t>за 9 месяцев 2021 года в сравнении с соответствующим периодом прошлого года</t>
  </si>
  <si>
    <t>Кассовое исполнение по состоянию на 01.10.2020 года</t>
  </si>
  <si>
    <t>Кассовое исполнение по состоянию на 01.10.2021 года</t>
  </si>
  <si>
    <t>Защита населения и территории от чрезвычайных ситуаций природного и техногенного характера, пожарная безопасность</t>
  </si>
  <si>
    <t>03 09</t>
  </si>
  <si>
    <t>Гражданская оборона</t>
  </si>
  <si>
    <t>04 11</t>
  </si>
  <si>
    <t>Прикладные научные исследования в области национальной экономики</t>
  </si>
</sst>
</file>

<file path=xl/styles.xml><?xml version="1.0" encoding="utf-8"?>
<styleSheet xmlns="http://schemas.openxmlformats.org/spreadsheetml/2006/main">
  <numFmts count="2">
    <numFmt numFmtId="164" formatCode="0.0"/>
    <numFmt numFmtId="165" formatCode="#,##0.0"/>
  </numFmts>
  <fonts count="15">
    <font>
      <sz val="10"/>
      <name val="Arial Cyr"/>
      <charset val="204"/>
    </font>
    <font>
      <sz val="8"/>
      <name val="Arial Cyr"/>
      <charset val="204"/>
    </font>
    <font>
      <sz val="12"/>
      <name val="Arial Cyr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rgb="FF000000"/>
      <name val="Calibri"/>
      <family val="2"/>
      <scheme val="minor"/>
    </font>
    <font>
      <sz val="10"/>
      <color rgb="FFFF0000"/>
      <name val="Arial Cyr"/>
      <charset val="204"/>
    </font>
    <font>
      <b/>
      <sz val="10"/>
      <color rgb="FFFF0000"/>
      <name val="Arial Cyr"/>
      <charset val="204"/>
    </font>
    <font>
      <b/>
      <sz val="11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i/>
      <sz val="10"/>
      <color rgb="FFFF0000"/>
      <name val="Arial Cyr"/>
      <charset val="204"/>
    </font>
    <font>
      <sz val="11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99FFCC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7" fillId="0" borderId="0"/>
    <xf numFmtId="0" fontId="2" fillId="0" borderId="0"/>
  </cellStyleXfs>
  <cellXfs count="73">
    <xf numFmtId="0" fontId="0" fillId="0" borderId="0" xfId="0"/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64" fontId="3" fillId="0" borderId="3" xfId="0" applyNumberFormat="1" applyFont="1" applyFill="1" applyBorder="1" applyAlignment="1">
      <alignment horizontal="center" vertical="center" wrapText="1"/>
    </xf>
    <xf numFmtId="0" fontId="0" fillId="0" borderId="0" xfId="0" applyFont="1" applyFill="1"/>
    <xf numFmtId="0" fontId="8" fillId="0" borderId="0" xfId="0" applyFont="1" applyFill="1"/>
    <xf numFmtId="0" fontId="8" fillId="0" borderId="0" xfId="0" applyFont="1" applyFill="1" applyAlignment="1"/>
    <xf numFmtId="164" fontId="8" fillId="0" borderId="0" xfId="0" applyNumberFormat="1" applyFont="1" applyFill="1"/>
    <xf numFmtId="0" fontId="9" fillId="0" borderId="0" xfId="0" applyFont="1" applyFill="1"/>
    <xf numFmtId="49" fontId="10" fillId="0" borderId="0" xfId="2" applyNumberFormat="1" applyFont="1" applyFill="1" applyBorder="1" applyAlignment="1">
      <alignment horizontal="center" wrapText="1"/>
    </xf>
    <xf numFmtId="0" fontId="10" fillId="0" borderId="0" xfId="0" applyNumberFormat="1" applyFont="1" applyFill="1" applyBorder="1" applyAlignment="1">
      <alignment wrapText="1"/>
    </xf>
    <xf numFmtId="165" fontId="11" fillId="0" borderId="0" xfId="0" applyNumberFormat="1" applyFont="1" applyFill="1" applyBorder="1" applyAlignment="1">
      <alignment horizontal="center"/>
    </xf>
    <xf numFmtId="165" fontId="10" fillId="0" borderId="0" xfId="0" applyNumberFormat="1" applyFont="1" applyFill="1" applyBorder="1" applyAlignment="1"/>
    <xf numFmtId="0" fontId="8" fillId="0" borderId="0" xfId="0" applyFont="1" applyFill="1" applyBorder="1"/>
    <xf numFmtId="0" fontId="12" fillId="0" borderId="0" xfId="0" applyFont="1" applyFill="1" applyBorder="1"/>
    <xf numFmtId="0" fontId="13" fillId="0" borderId="0" xfId="0" applyFont="1" applyFill="1" applyBorder="1"/>
    <xf numFmtId="0" fontId="0" fillId="0" borderId="0" xfId="0" applyFont="1" applyFill="1" applyAlignment="1"/>
    <xf numFmtId="0" fontId="5" fillId="0" borderId="4" xfId="0" applyFont="1" applyFill="1" applyBorder="1" applyAlignment="1">
      <alignment wrapText="1"/>
    </xf>
    <xf numFmtId="0" fontId="5" fillId="0" borderId="4" xfId="2" applyFont="1" applyFill="1" applyBorder="1" applyAlignment="1">
      <alignment horizontal="justify" wrapText="1"/>
    </xf>
    <xf numFmtId="3" fontId="5" fillId="0" borderId="4" xfId="0" applyNumberFormat="1" applyFont="1" applyBorder="1" applyAlignment="1"/>
    <xf numFmtId="0" fontId="5" fillId="0" borderId="4" xfId="2" applyFont="1" applyFill="1" applyBorder="1" applyAlignment="1">
      <alignment horizontal="left" wrapText="1"/>
    </xf>
    <xf numFmtId="49" fontId="5" fillId="0" borderId="4" xfId="2" applyNumberFormat="1" applyFont="1" applyFill="1" applyBorder="1" applyAlignment="1">
      <alignment horizontal="justify" wrapText="1"/>
    </xf>
    <xf numFmtId="0" fontId="5" fillId="0" borderId="4" xfId="0" applyFont="1" applyFill="1" applyBorder="1" applyAlignment="1">
      <alignment vertical="top" wrapText="1"/>
    </xf>
    <xf numFmtId="0" fontId="6" fillId="2" borderId="4" xfId="0" applyNumberFormat="1" applyFont="1" applyFill="1" applyBorder="1" applyAlignment="1">
      <alignment wrapText="1"/>
    </xf>
    <xf numFmtId="0" fontId="5" fillId="0" borderId="4" xfId="0" applyFont="1" applyFill="1" applyBorder="1" applyAlignment="1">
      <alignment horizontal="justify" wrapText="1"/>
    </xf>
    <xf numFmtId="0" fontId="5" fillId="0" borderId="4" xfId="2" applyFont="1" applyFill="1" applyBorder="1" applyAlignment="1">
      <alignment horizontal="left" vertical="top" wrapText="1"/>
    </xf>
    <xf numFmtId="0" fontId="5" fillId="0" borderId="4" xfId="2" applyFont="1" applyFill="1" applyBorder="1" applyAlignment="1">
      <alignment wrapText="1"/>
    </xf>
    <xf numFmtId="0" fontId="5" fillId="0" borderId="4" xfId="2" applyFont="1" applyFill="1" applyBorder="1" applyAlignment="1">
      <alignment vertical="top" wrapText="1"/>
    </xf>
    <xf numFmtId="0" fontId="5" fillId="0" borderId="4" xfId="2" applyFont="1" applyFill="1" applyBorder="1" applyAlignment="1">
      <alignment horizontal="justify" vertical="top" wrapText="1"/>
    </xf>
    <xf numFmtId="0" fontId="6" fillId="0" borderId="4" xfId="0" applyFont="1" applyFill="1" applyBorder="1" applyAlignment="1">
      <alignment horizontal="left"/>
    </xf>
    <xf numFmtId="49" fontId="10" fillId="0" borderId="5" xfId="0" applyNumberFormat="1" applyFont="1" applyFill="1" applyBorder="1" applyAlignment="1">
      <alignment horizontal="center" wrapText="1"/>
    </xf>
    <xf numFmtId="49" fontId="6" fillId="2" borderId="5" xfId="0" applyNumberFormat="1" applyFont="1" applyFill="1" applyBorder="1" applyAlignment="1">
      <alignment horizontal="center"/>
    </xf>
    <xf numFmtId="49" fontId="5" fillId="0" borderId="5" xfId="2" applyNumberFormat="1" applyFont="1" applyFill="1" applyBorder="1" applyAlignment="1">
      <alignment horizontal="center" wrapText="1"/>
    </xf>
    <xf numFmtId="49" fontId="5" fillId="0" borderId="5" xfId="0" applyNumberFormat="1" applyFont="1" applyFill="1" applyBorder="1" applyAlignment="1">
      <alignment horizontal="center"/>
    </xf>
    <xf numFmtId="49" fontId="5" fillId="0" borderId="5" xfId="0" applyNumberFormat="1" applyFont="1" applyFill="1" applyBorder="1" applyAlignment="1">
      <alignment horizontal="center" wrapText="1"/>
    </xf>
    <xf numFmtId="49" fontId="5" fillId="0" borderId="7" xfId="2" applyNumberFormat="1" applyFont="1" applyFill="1" applyBorder="1" applyAlignment="1">
      <alignment horizontal="center" wrapText="1"/>
    </xf>
    <xf numFmtId="0" fontId="5" fillId="0" borderId="8" xfId="0" applyFont="1" applyFill="1" applyBorder="1" applyAlignment="1">
      <alignment vertical="top" wrapText="1"/>
    </xf>
    <xf numFmtId="3" fontId="5" fillId="0" borderId="9" xfId="0" applyNumberFormat="1" applyFont="1" applyBorder="1" applyAlignment="1"/>
    <xf numFmtId="3" fontId="5" fillId="0" borderId="8" xfId="0" applyNumberFormat="1" applyFont="1" applyBorder="1" applyAlignment="1"/>
    <xf numFmtId="0" fontId="3" fillId="0" borderId="10" xfId="0" applyFont="1" applyFill="1" applyBorder="1" applyAlignment="1">
      <alignment horizontal="center" vertical="center" wrapText="1"/>
    </xf>
    <xf numFmtId="3" fontId="14" fillId="0" borderId="9" xfId="0" applyNumberFormat="1" applyFont="1" applyBorder="1" applyAlignment="1"/>
    <xf numFmtId="165" fontId="14" fillId="0" borderId="6" xfId="0" applyNumberFormat="1" applyFont="1" applyFill="1" applyBorder="1" applyAlignment="1"/>
    <xf numFmtId="3" fontId="14" fillId="0" borderId="4" xfId="0" applyNumberFormat="1" applyFont="1" applyBorder="1" applyAlignment="1"/>
    <xf numFmtId="3" fontId="14" fillId="0" borderId="8" xfId="0" applyNumberFormat="1" applyFont="1" applyFill="1" applyBorder="1" applyAlignment="1"/>
    <xf numFmtId="165" fontId="14" fillId="0" borderId="11" xfId="0" applyNumberFormat="1" applyFont="1" applyFill="1" applyBorder="1" applyAlignment="1"/>
    <xf numFmtId="49" fontId="5" fillId="0" borderId="12" xfId="2" applyNumberFormat="1" applyFont="1" applyFill="1" applyBorder="1" applyAlignment="1">
      <alignment horizontal="center" wrapText="1"/>
    </xf>
    <xf numFmtId="0" fontId="5" fillId="0" borderId="9" xfId="0" applyFont="1" applyFill="1" applyBorder="1" applyAlignment="1">
      <alignment vertical="top" wrapText="1"/>
    </xf>
    <xf numFmtId="165" fontId="14" fillId="0" borderId="13" xfId="0" applyNumberFormat="1" applyFont="1" applyFill="1" applyBorder="1" applyAlignment="1"/>
    <xf numFmtId="49" fontId="6" fillId="2" borderId="7" xfId="0" applyNumberFormat="1" applyFont="1" applyFill="1" applyBorder="1" applyAlignment="1">
      <alignment horizontal="center"/>
    </xf>
    <xf numFmtId="0" fontId="6" fillId="2" borderId="8" xfId="0" applyNumberFormat="1" applyFont="1" applyFill="1" applyBorder="1" applyAlignment="1">
      <alignment wrapText="1"/>
    </xf>
    <xf numFmtId="0" fontId="12" fillId="0" borderId="14" xfId="0" applyFont="1" applyFill="1" applyBorder="1" applyAlignment="1"/>
    <xf numFmtId="0" fontId="3" fillId="0" borderId="0" xfId="0" applyFont="1" applyFill="1" applyAlignment="1">
      <alignment horizontal="center"/>
    </xf>
    <xf numFmtId="0" fontId="4" fillId="0" borderId="14" xfId="0" applyFont="1" applyFill="1" applyBorder="1" applyAlignment="1">
      <alignment horizontal="right"/>
    </xf>
    <xf numFmtId="0" fontId="5" fillId="0" borderId="4" xfId="0" applyNumberFormat="1" applyFont="1" applyFill="1" applyBorder="1" applyAlignment="1">
      <alignment wrapText="1"/>
    </xf>
    <xf numFmtId="4" fontId="5" fillId="0" borderId="15" xfId="0" applyNumberFormat="1" applyFont="1" applyFill="1" applyBorder="1" applyAlignment="1">
      <alignment horizontal="right" vertical="center"/>
    </xf>
    <xf numFmtId="4" fontId="5" fillId="0" borderId="9" xfId="0" applyNumberFormat="1" applyFont="1" applyFill="1" applyBorder="1" applyAlignment="1">
      <alignment horizontal="right" vertical="center"/>
    </xf>
    <xf numFmtId="4" fontId="5" fillId="0" borderId="4" xfId="0" applyNumberFormat="1" applyFont="1" applyFill="1" applyBorder="1" applyAlignment="1">
      <alignment horizontal="right" vertical="center"/>
    </xf>
    <xf numFmtId="165" fontId="5" fillId="0" borderId="16" xfId="2" applyNumberFormat="1" applyFont="1" applyFill="1" applyBorder="1" applyAlignment="1">
      <alignment horizontal="right" vertical="center" wrapText="1"/>
    </xf>
    <xf numFmtId="165" fontId="5" fillId="0" borderId="13" xfId="2" applyNumberFormat="1" applyFont="1" applyFill="1" applyBorder="1" applyAlignment="1">
      <alignment horizontal="right" vertical="center" wrapText="1"/>
    </xf>
    <xf numFmtId="4" fontId="5" fillId="0" borderId="9" xfId="0" applyNumberFormat="1" applyFont="1" applyFill="1" applyBorder="1" applyAlignment="1">
      <alignment horizontal="right" vertical="center"/>
    </xf>
    <xf numFmtId="165" fontId="5" fillId="0" borderId="6" xfId="0" applyNumberFormat="1" applyFont="1" applyFill="1" applyBorder="1" applyAlignment="1">
      <alignment horizontal="right" vertical="center"/>
    </xf>
    <xf numFmtId="4" fontId="14" fillId="0" borderId="4" xfId="0" applyNumberFormat="1" applyFont="1" applyFill="1" applyBorder="1" applyAlignment="1">
      <alignment horizontal="right" vertical="center"/>
    </xf>
    <xf numFmtId="4" fontId="6" fillId="0" borderId="4" xfId="0" applyNumberFormat="1" applyFont="1" applyFill="1" applyBorder="1" applyAlignment="1">
      <alignment horizontal="right" vertical="center"/>
    </xf>
    <xf numFmtId="165" fontId="6" fillId="0" borderId="6" xfId="0" applyNumberFormat="1" applyFont="1" applyFill="1" applyBorder="1" applyAlignment="1">
      <alignment horizontal="right" vertical="center"/>
    </xf>
    <xf numFmtId="4" fontId="6" fillId="2" borderId="4" xfId="0" applyNumberFormat="1" applyFont="1" applyFill="1" applyBorder="1" applyAlignment="1">
      <alignment horizontal="right" vertical="center"/>
    </xf>
    <xf numFmtId="165" fontId="6" fillId="2" borderId="6" xfId="2" applyNumberFormat="1" applyFont="1" applyFill="1" applyBorder="1" applyAlignment="1">
      <alignment horizontal="right" vertical="center" wrapText="1"/>
    </xf>
    <xf numFmtId="4" fontId="5" fillId="0" borderId="4" xfId="0" applyNumberFormat="1" applyFont="1" applyBorder="1" applyAlignment="1">
      <alignment horizontal="right" vertical="center"/>
    </xf>
    <xf numFmtId="165" fontId="5" fillId="0" borderId="6" xfId="2" applyNumberFormat="1" applyFont="1" applyFill="1" applyBorder="1" applyAlignment="1">
      <alignment horizontal="right" vertical="center" wrapText="1"/>
    </xf>
    <xf numFmtId="4" fontId="5" fillId="0" borderId="4" xfId="2" applyNumberFormat="1" applyFont="1" applyFill="1" applyBorder="1" applyAlignment="1">
      <alignment horizontal="right" vertical="center" wrapText="1"/>
    </xf>
    <xf numFmtId="4" fontId="14" fillId="0" borderId="4" xfId="2" applyNumberFormat="1" applyFont="1" applyFill="1" applyBorder="1" applyAlignment="1">
      <alignment horizontal="right" vertical="center" wrapText="1"/>
    </xf>
    <xf numFmtId="4" fontId="6" fillId="2" borderId="8" xfId="0" applyNumberFormat="1" applyFont="1" applyFill="1" applyBorder="1" applyAlignment="1">
      <alignment horizontal="right" vertical="center"/>
    </xf>
    <xf numFmtId="165" fontId="6" fillId="2" borderId="11" xfId="2" applyNumberFormat="1" applyFont="1" applyFill="1" applyBorder="1" applyAlignment="1">
      <alignment horizontal="right" vertical="center" wrapText="1"/>
    </xf>
    <xf numFmtId="49" fontId="5" fillId="0" borderId="5" xfId="2" applyNumberFormat="1" applyFont="1" applyFill="1" applyBorder="1" applyAlignment="1">
      <alignment horizontal="center" vertical="center" wrapText="1"/>
    </xf>
  </cellXfs>
  <cellStyles count="3">
    <cellStyle name="Normal" xfId="1"/>
    <cellStyle name="Обычный" xfId="0" builtinId="0"/>
    <cellStyle name="Обычный_Лист1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R91"/>
  <sheetViews>
    <sheetView tabSelected="1" zoomScaleNormal="75" zoomScaleSheetLayoutView="75" workbookViewId="0">
      <pane ySplit="6" topLeftCell="A13" activePane="bottomLeft" state="frozen"/>
      <selection activeCell="B1" sqref="B1"/>
      <selection pane="bottomLeft" activeCell="F23" sqref="F23"/>
    </sheetView>
  </sheetViews>
  <sheetFormatPr defaultRowHeight="12.75"/>
  <cols>
    <col min="1" max="1" width="23.85546875" style="6" customWidth="1"/>
    <col min="2" max="2" width="55.7109375" style="5" customWidth="1"/>
    <col min="3" max="3" width="18" style="4" customWidth="1"/>
    <col min="4" max="4" width="18.7109375" style="5" customWidth="1"/>
    <col min="5" max="5" width="19.85546875" style="4" customWidth="1"/>
    <col min="6" max="6" width="12.28515625" style="7" customWidth="1"/>
    <col min="7" max="7" width="10" style="5" bestFit="1" customWidth="1"/>
    <col min="8" max="16384" width="9.140625" style="5"/>
  </cols>
  <sheetData>
    <row r="1" spans="1:6" s="4" customFormat="1">
      <c r="A1" s="51" t="s">
        <v>149</v>
      </c>
      <c r="B1" s="51"/>
      <c r="C1" s="51"/>
      <c r="D1" s="51"/>
      <c r="E1" s="51"/>
      <c r="F1" s="51"/>
    </row>
    <row r="2" spans="1:6" s="4" customFormat="1">
      <c r="A2" s="51" t="s">
        <v>150</v>
      </c>
      <c r="B2" s="51"/>
      <c r="C2" s="51"/>
      <c r="D2" s="51"/>
      <c r="E2" s="51"/>
      <c r="F2" s="51"/>
    </row>
    <row r="3" spans="1:6" s="4" customFormat="1">
      <c r="A3" s="51" t="s">
        <v>151</v>
      </c>
      <c r="B3" s="51"/>
      <c r="C3" s="51"/>
      <c r="D3" s="51"/>
      <c r="E3" s="51"/>
      <c r="F3" s="51"/>
    </row>
    <row r="4" spans="1:6" s="4" customFormat="1">
      <c r="A4" s="51" t="s">
        <v>166</v>
      </c>
      <c r="B4" s="51"/>
      <c r="C4" s="51"/>
      <c r="D4" s="51"/>
      <c r="E4" s="51"/>
      <c r="F4" s="51"/>
    </row>
    <row r="5" spans="1:6" s="4" customFormat="1" ht="13.5" thickBot="1">
      <c r="A5" s="16"/>
      <c r="D5" s="50"/>
      <c r="E5" s="52" t="s">
        <v>144</v>
      </c>
      <c r="F5" s="52"/>
    </row>
    <row r="6" spans="1:6" ht="63" customHeight="1" thickBot="1">
      <c r="A6" s="1" t="s">
        <v>1</v>
      </c>
      <c r="B6" s="2" t="s">
        <v>112</v>
      </c>
      <c r="C6" s="2" t="s">
        <v>167</v>
      </c>
      <c r="D6" s="2" t="s">
        <v>168</v>
      </c>
      <c r="E6" s="39" t="s">
        <v>147</v>
      </c>
      <c r="F6" s="3" t="s">
        <v>148</v>
      </c>
    </row>
    <row r="7" spans="1:6" ht="18.75" customHeight="1">
      <c r="A7" s="30"/>
      <c r="B7" s="29" t="s">
        <v>121</v>
      </c>
      <c r="C7" s="62">
        <f>C8+C17+C20+C25+C36+C41+C46+C55+C59+C68+C74+C79+C83+C85</f>
        <v>52132792387.290009</v>
      </c>
      <c r="D7" s="62">
        <f>D8+D17+D20+D25+D36+D41+D46+D55+D59+D68+D74+D79+D83+D85</f>
        <v>59384505923.189995</v>
      </c>
      <c r="E7" s="62">
        <f>D7-C7</f>
        <v>7251713535.8999863</v>
      </c>
      <c r="F7" s="63">
        <f>D7/C7*100</f>
        <v>113.91008078375629</v>
      </c>
    </row>
    <row r="8" spans="1:6" ht="18" customHeight="1">
      <c r="A8" s="31" t="s">
        <v>45</v>
      </c>
      <c r="B8" s="23" t="s">
        <v>54</v>
      </c>
      <c r="C8" s="64">
        <f>C9+C10+C11+C12+C13+C14+C15+C16</f>
        <v>3670256652.0900002</v>
      </c>
      <c r="D8" s="64">
        <f>D9+D10+D11+D12+D13+D14+D15+D16</f>
        <v>4662447192.6100006</v>
      </c>
      <c r="E8" s="64">
        <f t="shared" ref="E8:E76" si="0">D8-C8</f>
        <v>992190540.52000046</v>
      </c>
      <c r="F8" s="65">
        <f t="shared" ref="F8:F39" si="1">D8/C8*100</f>
        <v>127.03327408874812</v>
      </c>
    </row>
    <row r="9" spans="1:6" ht="30.75" customHeight="1">
      <c r="A9" s="32" t="s">
        <v>48</v>
      </c>
      <c r="B9" s="18" t="s">
        <v>53</v>
      </c>
      <c r="C9" s="59">
        <v>160904628.94999999</v>
      </c>
      <c r="D9" s="59">
        <v>179296093.97999999</v>
      </c>
      <c r="E9" s="59">
        <f t="shared" si="0"/>
        <v>18391465.030000001</v>
      </c>
      <c r="F9" s="60">
        <f t="shared" si="1"/>
        <v>111.43004098142822</v>
      </c>
    </row>
    <row r="10" spans="1:6" ht="45" customHeight="1">
      <c r="A10" s="33" t="s">
        <v>55</v>
      </c>
      <c r="B10" s="20" t="s">
        <v>5</v>
      </c>
      <c r="C10" s="59">
        <v>170813949.52000001</v>
      </c>
      <c r="D10" s="59">
        <v>213010588.36000001</v>
      </c>
      <c r="E10" s="59">
        <f t="shared" si="0"/>
        <v>42196638.840000004</v>
      </c>
      <c r="F10" s="60">
        <f t="shared" si="1"/>
        <v>124.70327450338554</v>
      </c>
    </row>
    <row r="11" spans="1:6" ht="45.75" customHeight="1">
      <c r="A11" s="32" t="s">
        <v>56</v>
      </c>
      <c r="B11" s="18" t="s">
        <v>6</v>
      </c>
      <c r="C11" s="59">
        <v>960756229.40999997</v>
      </c>
      <c r="D11" s="59">
        <v>1147049411.26</v>
      </c>
      <c r="E11" s="59">
        <f t="shared" si="0"/>
        <v>186293181.85000002</v>
      </c>
      <c r="F11" s="60">
        <f t="shared" si="1"/>
        <v>119.39026530844382</v>
      </c>
    </row>
    <row r="12" spans="1:6" ht="14.25" customHeight="1">
      <c r="A12" s="32" t="s">
        <v>57</v>
      </c>
      <c r="B12" s="18" t="s">
        <v>128</v>
      </c>
      <c r="C12" s="59">
        <v>181305677.31</v>
      </c>
      <c r="D12" s="59">
        <v>212086496.15000001</v>
      </c>
      <c r="E12" s="59">
        <f t="shared" si="0"/>
        <v>30780818.840000004</v>
      </c>
      <c r="F12" s="60">
        <f t="shared" si="1"/>
        <v>116.97730556300803</v>
      </c>
    </row>
    <row r="13" spans="1:6" ht="45" customHeight="1">
      <c r="A13" s="32" t="s">
        <v>58</v>
      </c>
      <c r="B13" s="18" t="s">
        <v>7</v>
      </c>
      <c r="C13" s="59">
        <v>255687642.61000001</v>
      </c>
      <c r="D13" s="59">
        <v>312603907.61000001</v>
      </c>
      <c r="E13" s="59">
        <f t="shared" si="0"/>
        <v>56916265</v>
      </c>
      <c r="F13" s="60">
        <f t="shared" si="1"/>
        <v>122.26007656021697</v>
      </c>
    </row>
    <row r="14" spans="1:6" ht="18.75" customHeight="1">
      <c r="A14" s="32" t="s">
        <v>59</v>
      </c>
      <c r="B14" s="18" t="s">
        <v>8</v>
      </c>
      <c r="C14" s="59">
        <v>223024860.66</v>
      </c>
      <c r="D14" s="59">
        <v>205945896.94</v>
      </c>
      <c r="E14" s="59">
        <f t="shared" si="0"/>
        <v>-17078963.719999999</v>
      </c>
      <c r="F14" s="60">
        <f t="shared" si="1"/>
        <v>92.34212559556903</v>
      </c>
    </row>
    <row r="15" spans="1:6" ht="15" customHeight="1">
      <c r="A15" s="32" t="s">
        <v>60</v>
      </c>
      <c r="B15" s="18" t="s">
        <v>9</v>
      </c>
      <c r="C15" s="56">
        <v>0</v>
      </c>
      <c r="D15" s="61"/>
      <c r="E15" s="56"/>
      <c r="F15" s="60"/>
    </row>
    <row r="16" spans="1:6" ht="14.25" customHeight="1">
      <c r="A16" s="32" t="s">
        <v>61</v>
      </c>
      <c r="B16" s="21" t="s">
        <v>10</v>
      </c>
      <c r="C16" s="56">
        <v>1717763663.6300001</v>
      </c>
      <c r="D16" s="56">
        <v>2392454798.3099999</v>
      </c>
      <c r="E16" s="56">
        <f t="shared" si="0"/>
        <v>674691134.67999983</v>
      </c>
      <c r="F16" s="60">
        <f t="shared" si="1"/>
        <v>139.27729692769458</v>
      </c>
    </row>
    <row r="17" spans="1:6" ht="16.5" customHeight="1">
      <c r="A17" s="31" t="s">
        <v>35</v>
      </c>
      <c r="B17" s="23" t="s">
        <v>129</v>
      </c>
      <c r="C17" s="64">
        <f>C18+C19</f>
        <v>20816470.18</v>
      </c>
      <c r="D17" s="64">
        <f>D18+D19</f>
        <v>22502468.390000001</v>
      </c>
      <c r="E17" s="64">
        <f t="shared" si="0"/>
        <v>1685998.2100000009</v>
      </c>
      <c r="F17" s="65">
        <f t="shared" si="1"/>
        <v>108.09934727367884</v>
      </c>
    </row>
    <row r="18" spans="1:6" ht="15.75" customHeight="1">
      <c r="A18" s="32" t="s">
        <v>62</v>
      </c>
      <c r="B18" s="22" t="s">
        <v>18</v>
      </c>
      <c r="C18" s="66">
        <v>20721603.68</v>
      </c>
      <c r="D18" s="66">
        <v>22435458.890000001</v>
      </c>
      <c r="E18" s="66">
        <f t="shared" si="0"/>
        <v>1713855.2100000009</v>
      </c>
      <c r="F18" s="60">
        <f t="shared" si="1"/>
        <v>108.27086183321887</v>
      </c>
    </row>
    <row r="19" spans="1:6" ht="14.25" customHeight="1">
      <c r="A19" s="32" t="s">
        <v>63</v>
      </c>
      <c r="B19" s="18" t="s">
        <v>130</v>
      </c>
      <c r="C19" s="66">
        <v>94866.5</v>
      </c>
      <c r="D19" s="66">
        <v>67009.5</v>
      </c>
      <c r="E19" s="66">
        <f t="shared" si="0"/>
        <v>-27857</v>
      </c>
      <c r="F19" s="60">
        <f t="shared" si="1"/>
        <v>70.635577363979905</v>
      </c>
    </row>
    <row r="20" spans="1:6" ht="29.25" customHeight="1">
      <c r="A20" s="31" t="s">
        <v>36</v>
      </c>
      <c r="B20" s="23" t="s">
        <v>131</v>
      </c>
      <c r="C20" s="64">
        <f>C21+C23+C24</f>
        <v>696361063.51999998</v>
      </c>
      <c r="D20" s="64">
        <f>D22+D23+D24+D21</f>
        <v>715159799.34000003</v>
      </c>
      <c r="E20" s="64">
        <f t="shared" si="0"/>
        <v>18798735.820000052</v>
      </c>
      <c r="F20" s="65">
        <f t="shared" si="1"/>
        <v>102.69956733723382</v>
      </c>
    </row>
    <row r="21" spans="1:6" ht="18" customHeight="1">
      <c r="A21" s="33" t="s">
        <v>170</v>
      </c>
      <c r="B21" s="53" t="s">
        <v>171</v>
      </c>
      <c r="C21" s="54">
        <f>404214991.83+290112228.05</f>
        <v>694327219.88</v>
      </c>
      <c r="D21" s="56">
        <v>54160834.460000001</v>
      </c>
      <c r="E21" s="54">
        <f>(D21+D22)-C21</f>
        <v>13718501.210000038</v>
      </c>
      <c r="F21" s="57">
        <f>(D21+D22)/C21*100</f>
        <v>101.97579769555499</v>
      </c>
    </row>
    <row r="22" spans="1:6" ht="44.25" customHeight="1">
      <c r="A22" s="32" t="s">
        <v>64</v>
      </c>
      <c r="B22" s="18" t="s">
        <v>169</v>
      </c>
      <c r="C22" s="55"/>
      <c r="D22" s="56">
        <v>653884886.63</v>
      </c>
      <c r="E22" s="55"/>
      <c r="F22" s="58"/>
    </row>
    <row r="23" spans="1:6" ht="15.75" customHeight="1">
      <c r="A23" s="32" t="s">
        <v>123</v>
      </c>
      <c r="B23" s="18" t="s">
        <v>124</v>
      </c>
      <c r="C23" s="56">
        <v>660000</v>
      </c>
      <c r="D23" s="56">
        <v>1065000</v>
      </c>
      <c r="E23" s="56">
        <f t="shared" si="0"/>
        <v>405000</v>
      </c>
      <c r="F23" s="67">
        <f t="shared" si="1"/>
        <v>161.36363636363635</v>
      </c>
    </row>
    <row r="24" spans="1:6" s="8" customFormat="1" ht="30">
      <c r="A24" s="32" t="s">
        <v>122</v>
      </c>
      <c r="B24" s="18" t="s">
        <v>145</v>
      </c>
      <c r="C24" s="66">
        <v>1373843.64</v>
      </c>
      <c r="D24" s="66">
        <v>6049078.25</v>
      </c>
      <c r="E24" s="66">
        <f t="shared" si="0"/>
        <v>4675234.6100000003</v>
      </c>
      <c r="F24" s="67">
        <f t="shared" si="1"/>
        <v>440.30325386955968</v>
      </c>
    </row>
    <row r="25" spans="1:6" ht="14.25">
      <c r="A25" s="31" t="s">
        <v>37</v>
      </c>
      <c r="B25" s="23" t="s">
        <v>132</v>
      </c>
      <c r="C25" s="64">
        <f>C26+C28+C29+C30+C31+C32+C33+C35+C34</f>
        <v>9229031469.3699989</v>
      </c>
      <c r="D25" s="64">
        <f>D26+D28+D29+D30+D31+D32+D33+D35+D34+D27</f>
        <v>8882298078.4799995</v>
      </c>
      <c r="E25" s="64">
        <f t="shared" si="0"/>
        <v>-346733390.88999939</v>
      </c>
      <c r="F25" s="65">
        <f t="shared" si="1"/>
        <v>96.243014318016321</v>
      </c>
    </row>
    <row r="26" spans="1:6" ht="15">
      <c r="A26" s="32" t="s">
        <v>65</v>
      </c>
      <c r="B26" s="18" t="s">
        <v>133</v>
      </c>
      <c r="C26" s="66">
        <v>171110651.34</v>
      </c>
      <c r="D26" s="66">
        <v>194927214.15000001</v>
      </c>
      <c r="E26" s="66">
        <f t="shared" si="0"/>
        <v>23816562.810000002</v>
      </c>
      <c r="F26" s="67">
        <f t="shared" si="1"/>
        <v>113.91880787285184</v>
      </c>
    </row>
    <row r="27" spans="1:6" ht="15">
      <c r="A27" s="32" t="s">
        <v>162</v>
      </c>
      <c r="B27" s="18" t="s">
        <v>163</v>
      </c>
      <c r="C27" s="66">
        <v>0</v>
      </c>
      <c r="D27" s="66">
        <v>2893500</v>
      </c>
      <c r="E27" s="66">
        <f t="shared" si="0"/>
        <v>2893500</v>
      </c>
      <c r="F27" s="67"/>
    </row>
    <row r="28" spans="1:6" ht="15.75" customHeight="1">
      <c r="A28" s="32" t="s">
        <v>66</v>
      </c>
      <c r="B28" s="18" t="s">
        <v>134</v>
      </c>
      <c r="C28" s="66">
        <v>2233431885.6300001</v>
      </c>
      <c r="D28" s="66">
        <v>2326582434.1399999</v>
      </c>
      <c r="E28" s="66">
        <f t="shared" si="0"/>
        <v>93150548.509999752</v>
      </c>
      <c r="F28" s="67">
        <f t="shared" si="1"/>
        <v>104.17073603673946</v>
      </c>
    </row>
    <row r="29" spans="1:6" ht="15">
      <c r="A29" s="32" t="s">
        <v>67</v>
      </c>
      <c r="B29" s="18" t="s">
        <v>113</v>
      </c>
      <c r="C29" s="66">
        <v>66571364.079999998</v>
      </c>
      <c r="D29" s="66">
        <v>80603782.769999996</v>
      </c>
      <c r="E29" s="66">
        <f t="shared" si="0"/>
        <v>14032418.689999998</v>
      </c>
      <c r="F29" s="67">
        <f t="shared" si="1"/>
        <v>121.07876094162198</v>
      </c>
    </row>
    <row r="30" spans="1:6" s="8" customFormat="1" ht="15">
      <c r="A30" s="33" t="s">
        <v>68</v>
      </c>
      <c r="B30" s="24" t="s">
        <v>4</v>
      </c>
      <c r="C30" s="66">
        <v>106506506</v>
      </c>
      <c r="D30" s="66">
        <v>117914324.53</v>
      </c>
      <c r="E30" s="66">
        <f t="shared" si="0"/>
        <v>11407818.530000001</v>
      </c>
      <c r="F30" s="67">
        <f t="shared" si="1"/>
        <v>110.71091237374739</v>
      </c>
    </row>
    <row r="31" spans="1:6" ht="15">
      <c r="A31" s="32" t="s">
        <v>69</v>
      </c>
      <c r="B31" s="18" t="s">
        <v>135</v>
      </c>
      <c r="C31" s="66">
        <v>727465095.15999997</v>
      </c>
      <c r="D31" s="66">
        <v>862035250.05999994</v>
      </c>
      <c r="E31" s="66">
        <f t="shared" si="0"/>
        <v>134570154.89999998</v>
      </c>
      <c r="F31" s="67">
        <f t="shared" si="1"/>
        <v>118.49850333649374</v>
      </c>
    </row>
    <row r="32" spans="1:6" ht="15.75" customHeight="1">
      <c r="A32" s="32" t="s">
        <v>70</v>
      </c>
      <c r="B32" s="18" t="s">
        <v>19</v>
      </c>
      <c r="C32" s="66">
        <v>5089905248.3000002</v>
      </c>
      <c r="D32" s="66">
        <v>4929586856.7299995</v>
      </c>
      <c r="E32" s="66">
        <f t="shared" si="0"/>
        <v>-160318391.57000065</v>
      </c>
      <c r="F32" s="67">
        <f t="shared" si="1"/>
        <v>96.850267662182006</v>
      </c>
    </row>
    <row r="33" spans="1:252" s="8" customFormat="1" ht="15.75" customHeight="1">
      <c r="A33" s="32" t="s">
        <v>71</v>
      </c>
      <c r="B33" s="18" t="s">
        <v>136</v>
      </c>
      <c r="C33" s="66">
        <v>76374514.150000006</v>
      </c>
      <c r="D33" s="66">
        <v>92532186.939999998</v>
      </c>
      <c r="E33" s="66">
        <f t="shared" si="0"/>
        <v>16157672.789999992</v>
      </c>
      <c r="F33" s="67">
        <f t="shared" si="1"/>
        <v>121.15584363426028</v>
      </c>
    </row>
    <row r="34" spans="1:252" s="8" customFormat="1" ht="30" customHeight="1">
      <c r="A34" s="72" t="s">
        <v>172</v>
      </c>
      <c r="B34" s="18" t="s">
        <v>173</v>
      </c>
      <c r="C34" s="66">
        <v>7931500</v>
      </c>
      <c r="D34" s="66">
        <v>0</v>
      </c>
      <c r="E34" s="66">
        <f t="shared" si="0"/>
        <v>-7931500</v>
      </c>
      <c r="F34" s="67">
        <f t="shared" si="1"/>
        <v>0</v>
      </c>
    </row>
    <row r="35" spans="1:252" ht="15.75" customHeight="1">
      <c r="A35" s="34" t="s">
        <v>72</v>
      </c>
      <c r="B35" s="24" t="s">
        <v>137</v>
      </c>
      <c r="C35" s="66">
        <v>749734704.71000004</v>
      </c>
      <c r="D35" s="66">
        <v>275222529.16000003</v>
      </c>
      <c r="E35" s="66">
        <f t="shared" si="0"/>
        <v>-474512175.55000001</v>
      </c>
      <c r="F35" s="67">
        <f t="shared" si="1"/>
        <v>36.70932230174099</v>
      </c>
    </row>
    <row r="36" spans="1:252" ht="14.25">
      <c r="A36" s="31" t="s">
        <v>38</v>
      </c>
      <c r="B36" s="23" t="s">
        <v>138</v>
      </c>
      <c r="C36" s="64">
        <f>C37+C38+C39+C40</f>
        <v>1585184069.73</v>
      </c>
      <c r="D36" s="64">
        <f>D37+D38+D39+D40</f>
        <v>2424859813.9300003</v>
      </c>
      <c r="E36" s="64">
        <f t="shared" si="0"/>
        <v>839675744.20000029</v>
      </c>
      <c r="F36" s="65">
        <f t="shared" si="1"/>
        <v>152.97023609018603</v>
      </c>
    </row>
    <row r="37" spans="1:252" s="13" customFormat="1" ht="15.75">
      <c r="A37" s="32" t="s">
        <v>73</v>
      </c>
      <c r="B37" s="18" t="s">
        <v>139</v>
      </c>
      <c r="C37" s="66">
        <v>64802485.509999998</v>
      </c>
      <c r="D37" s="66">
        <v>130210026.40000001</v>
      </c>
      <c r="E37" s="66">
        <f t="shared" si="0"/>
        <v>65407540.890000008</v>
      </c>
      <c r="F37" s="60">
        <f t="shared" si="1"/>
        <v>200.93369162500201</v>
      </c>
      <c r="G37" s="9"/>
      <c r="H37" s="10"/>
      <c r="I37" s="11"/>
      <c r="J37" s="11"/>
      <c r="K37" s="12"/>
      <c r="L37" s="12"/>
      <c r="M37" s="12"/>
      <c r="N37" s="12"/>
      <c r="O37" s="12"/>
      <c r="P37" s="12"/>
      <c r="Q37" s="9"/>
      <c r="R37" s="10"/>
      <c r="S37" s="11"/>
      <c r="T37" s="11"/>
      <c r="U37" s="12"/>
      <c r="V37" s="12"/>
      <c r="W37" s="12"/>
      <c r="X37" s="12"/>
      <c r="Y37" s="12"/>
      <c r="Z37" s="12"/>
      <c r="AA37" s="9"/>
      <c r="AB37" s="10"/>
      <c r="AC37" s="11"/>
      <c r="AD37" s="11"/>
      <c r="AE37" s="12"/>
      <c r="AF37" s="12"/>
      <c r="AG37" s="12"/>
      <c r="AH37" s="12"/>
      <c r="AI37" s="12"/>
      <c r="AJ37" s="12"/>
      <c r="AK37" s="9"/>
      <c r="AL37" s="10"/>
      <c r="AM37" s="11"/>
      <c r="AN37" s="11"/>
      <c r="AO37" s="12"/>
      <c r="AP37" s="12"/>
      <c r="AQ37" s="12"/>
      <c r="AR37" s="12"/>
      <c r="AS37" s="12"/>
      <c r="AT37" s="12"/>
      <c r="AU37" s="9"/>
      <c r="AV37" s="10"/>
      <c r="AW37" s="11"/>
      <c r="AX37" s="11"/>
      <c r="AY37" s="12"/>
      <c r="AZ37" s="12"/>
      <c r="BA37" s="12"/>
      <c r="BB37" s="12"/>
      <c r="BC37" s="12"/>
      <c r="BD37" s="12"/>
      <c r="BE37" s="9"/>
      <c r="BF37" s="10"/>
      <c r="BG37" s="11"/>
      <c r="BH37" s="11"/>
      <c r="BI37" s="12"/>
      <c r="BJ37" s="12"/>
      <c r="BK37" s="12"/>
      <c r="BL37" s="12"/>
      <c r="BM37" s="12"/>
      <c r="BN37" s="12"/>
      <c r="BO37" s="9"/>
      <c r="BP37" s="10"/>
      <c r="BQ37" s="11"/>
      <c r="BR37" s="11"/>
      <c r="BS37" s="12"/>
      <c r="BT37" s="12"/>
      <c r="BU37" s="12"/>
      <c r="BV37" s="12"/>
      <c r="BW37" s="12"/>
      <c r="BX37" s="12"/>
      <c r="BY37" s="9"/>
      <c r="BZ37" s="10"/>
      <c r="CA37" s="11"/>
      <c r="CB37" s="11"/>
      <c r="CC37" s="12"/>
      <c r="CD37" s="12"/>
      <c r="CE37" s="12"/>
      <c r="CF37" s="12"/>
      <c r="CG37" s="12"/>
      <c r="CH37" s="12"/>
      <c r="CI37" s="9"/>
      <c r="CJ37" s="10"/>
      <c r="CK37" s="11"/>
      <c r="CL37" s="11"/>
      <c r="CM37" s="12"/>
      <c r="CN37" s="12"/>
      <c r="CO37" s="12"/>
      <c r="CP37" s="12"/>
      <c r="CQ37" s="12"/>
      <c r="CR37" s="12"/>
      <c r="CS37" s="9"/>
      <c r="CT37" s="10"/>
      <c r="CU37" s="11"/>
      <c r="CV37" s="11"/>
      <c r="CW37" s="12"/>
      <c r="CX37" s="12"/>
      <c r="CY37" s="12"/>
      <c r="CZ37" s="12"/>
      <c r="DA37" s="12"/>
      <c r="DB37" s="12"/>
      <c r="DC37" s="9"/>
      <c r="DD37" s="10"/>
      <c r="DE37" s="11"/>
      <c r="DF37" s="11"/>
      <c r="DG37" s="12"/>
      <c r="DH37" s="12"/>
      <c r="DI37" s="12"/>
      <c r="DJ37" s="12"/>
      <c r="DK37" s="12"/>
      <c r="DL37" s="12"/>
      <c r="DM37" s="9"/>
      <c r="DN37" s="10"/>
      <c r="DO37" s="11"/>
      <c r="DP37" s="11"/>
      <c r="DQ37" s="12"/>
      <c r="DR37" s="12"/>
      <c r="DS37" s="12"/>
      <c r="DT37" s="12"/>
      <c r="DU37" s="12"/>
      <c r="DV37" s="12"/>
      <c r="DW37" s="9"/>
      <c r="DX37" s="10"/>
      <c r="DY37" s="11"/>
      <c r="DZ37" s="11"/>
      <c r="EA37" s="12"/>
      <c r="EB37" s="12"/>
      <c r="EC37" s="12"/>
      <c r="ED37" s="12"/>
      <c r="EE37" s="12"/>
      <c r="EF37" s="12"/>
      <c r="EG37" s="9"/>
      <c r="EH37" s="10"/>
      <c r="EI37" s="11"/>
      <c r="EJ37" s="11"/>
      <c r="EK37" s="12"/>
      <c r="EL37" s="12"/>
      <c r="EM37" s="12"/>
      <c r="EN37" s="12"/>
      <c r="EO37" s="12"/>
      <c r="EP37" s="12"/>
      <c r="EQ37" s="9"/>
      <c r="ER37" s="10"/>
      <c r="ES37" s="11"/>
      <c r="ET37" s="11"/>
      <c r="EU37" s="12"/>
      <c r="EV37" s="12"/>
      <c r="EW37" s="12"/>
      <c r="EX37" s="12"/>
      <c r="EY37" s="12"/>
      <c r="EZ37" s="12"/>
      <c r="FA37" s="9"/>
      <c r="FB37" s="10"/>
      <c r="FC37" s="11"/>
      <c r="FD37" s="11"/>
      <c r="FE37" s="12"/>
      <c r="FF37" s="12"/>
      <c r="FG37" s="12"/>
      <c r="FH37" s="12"/>
      <c r="FI37" s="12"/>
      <c r="FJ37" s="12"/>
      <c r="FK37" s="9"/>
      <c r="FL37" s="10"/>
      <c r="FM37" s="11"/>
      <c r="FN37" s="11"/>
      <c r="FO37" s="12"/>
      <c r="FP37" s="12"/>
      <c r="FQ37" s="12"/>
      <c r="FR37" s="12"/>
      <c r="FS37" s="12"/>
      <c r="FT37" s="12"/>
      <c r="FU37" s="9"/>
      <c r="FV37" s="10"/>
      <c r="FW37" s="11"/>
      <c r="FX37" s="11"/>
      <c r="FY37" s="12"/>
      <c r="FZ37" s="12"/>
      <c r="GA37" s="12"/>
      <c r="GB37" s="12"/>
      <c r="GC37" s="12"/>
      <c r="GD37" s="12"/>
      <c r="GE37" s="9"/>
      <c r="GF37" s="10"/>
      <c r="GG37" s="11"/>
      <c r="GH37" s="11"/>
      <c r="GI37" s="12"/>
      <c r="GJ37" s="12"/>
      <c r="GK37" s="12"/>
      <c r="GL37" s="12"/>
      <c r="GM37" s="12"/>
      <c r="GN37" s="12"/>
      <c r="GO37" s="9"/>
      <c r="GP37" s="10"/>
      <c r="GQ37" s="11"/>
      <c r="GR37" s="11"/>
      <c r="GS37" s="12"/>
      <c r="GT37" s="12"/>
      <c r="GU37" s="12"/>
      <c r="GV37" s="12"/>
      <c r="GW37" s="12"/>
      <c r="GX37" s="12"/>
      <c r="GY37" s="9"/>
      <c r="GZ37" s="10"/>
      <c r="HA37" s="11"/>
      <c r="HB37" s="11"/>
      <c r="HC37" s="12"/>
      <c r="HD37" s="12"/>
      <c r="HE37" s="12"/>
      <c r="HF37" s="12"/>
      <c r="HG37" s="12"/>
      <c r="HH37" s="12"/>
      <c r="HI37" s="9"/>
      <c r="HJ37" s="10"/>
      <c r="HK37" s="11"/>
      <c r="HL37" s="11"/>
      <c r="HM37" s="12"/>
      <c r="HN37" s="12"/>
      <c r="HO37" s="12"/>
      <c r="HP37" s="12"/>
      <c r="HQ37" s="12"/>
      <c r="HR37" s="12"/>
      <c r="HS37" s="9"/>
      <c r="HT37" s="10"/>
      <c r="HU37" s="11"/>
      <c r="HV37" s="11"/>
      <c r="HW37" s="12"/>
      <c r="HX37" s="12"/>
      <c r="HY37" s="12"/>
      <c r="HZ37" s="12"/>
      <c r="IA37" s="12"/>
      <c r="IB37" s="12"/>
      <c r="IC37" s="9"/>
      <c r="ID37" s="10"/>
      <c r="IE37" s="11"/>
      <c r="IF37" s="11"/>
      <c r="IG37" s="12"/>
      <c r="IH37" s="12"/>
      <c r="II37" s="12"/>
      <c r="IJ37" s="12"/>
      <c r="IK37" s="12"/>
      <c r="IL37" s="12"/>
      <c r="IM37" s="9"/>
      <c r="IN37" s="10"/>
      <c r="IO37" s="11"/>
      <c r="IP37" s="11"/>
      <c r="IQ37" s="12"/>
      <c r="IR37" s="12"/>
    </row>
    <row r="38" spans="1:252" s="13" customFormat="1" ht="15">
      <c r="A38" s="32" t="s">
        <v>74</v>
      </c>
      <c r="B38" s="18" t="s">
        <v>3</v>
      </c>
      <c r="C38" s="66">
        <v>488008116.5</v>
      </c>
      <c r="D38" s="66">
        <v>934314657.19000006</v>
      </c>
      <c r="E38" s="66">
        <f t="shared" si="0"/>
        <v>446306540.69000006</v>
      </c>
      <c r="F38" s="60">
        <f t="shared" si="1"/>
        <v>191.45473724718266</v>
      </c>
    </row>
    <row r="39" spans="1:252" s="13" customFormat="1" ht="15.75" customHeight="1">
      <c r="A39" s="32" t="s">
        <v>75</v>
      </c>
      <c r="B39" s="18" t="s">
        <v>11</v>
      </c>
      <c r="C39" s="66">
        <v>812110343.15999997</v>
      </c>
      <c r="D39" s="66">
        <v>1132223694.77</v>
      </c>
      <c r="E39" s="66">
        <f t="shared" si="0"/>
        <v>320113351.61000001</v>
      </c>
      <c r="F39" s="67">
        <f t="shared" si="1"/>
        <v>139.41747008964421</v>
      </c>
    </row>
    <row r="40" spans="1:252" s="13" customFormat="1" ht="14.25" customHeight="1">
      <c r="A40" s="32" t="s">
        <v>76</v>
      </c>
      <c r="B40" s="18" t="s">
        <v>140</v>
      </c>
      <c r="C40" s="66">
        <v>220263124.56</v>
      </c>
      <c r="D40" s="66">
        <v>228111435.56999999</v>
      </c>
      <c r="E40" s="66">
        <f t="shared" si="0"/>
        <v>7848311.0099999905</v>
      </c>
      <c r="F40" s="60">
        <f t="shared" ref="F40:F74" si="2">D40/C40*100</f>
        <v>103.56315249122061</v>
      </c>
    </row>
    <row r="41" spans="1:252" s="13" customFormat="1" ht="15.75" customHeight="1">
      <c r="A41" s="31" t="s">
        <v>39</v>
      </c>
      <c r="B41" s="23" t="s">
        <v>12</v>
      </c>
      <c r="C41" s="64">
        <f>C43+C44+C45</f>
        <v>70125866.659999996</v>
      </c>
      <c r="D41" s="64">
        <f>D43+D44+D45</f>
        <v>89043814.329999998</v>
      </c>
      <c r="E41" s="64">
        <f t="shared" si="0"/>
        <v>18917947.670000002</v>
      </c>
      <c r="F41" s="65">
        <f t="shared" si="2"/>
        <v>126.97713207841301</v>
      </c>
    </row>
    <row r="42" spans="1:252" s="13" customFormat="1" ht="15" hidden="1">
      <c r="A42" s="32" t="s">
        <v>77</v>
      </c>
      <c r="B42" s="18" t="s">
        <v>13</v>
      </c>
      <c r="C42" s="68">
        <v>0</v>
      </c>
      <c r="D42" s="69">
        <v>0</v>
      </c>
      <c r="E42" s="64">
        <f t="shared" si="0"/>
        <v>0</v>
      </c>
      <c r="F42" s="65" t="e">
        <f t="shared" si="2"/>
        <v>#DIV/0!</v>
      </c>
    </row>
    <row r="43" spans="1:252" s="13" customFormat="1" ht="15">
      <c r="A43" s="32" t="s">
        <v>161</v>
      </c>
      <c r="B43" s="18" t="s">
        <v>13</v>
      </c>
      <c r="C43" s="68">
        <v>749075</v>
      </c>
      <c r="D43" s="68">
        <v>1470000</v>
      </c>
      <c r="E43" s="68">
        <f t="shared" si="0"/>
        <v>720925</v>
      </c>
      <c r="F43" s="60">
        <f t="shared" si="2"/>
        <v>196.24203183926844</v>
      </c>
    </row>
    <row r="44" spans="1:252" s="13" customFormat="1" ht="30">
      <c r="A44" s="32" t="s">
        <v>78</v>
      </c>
      <c r="B44" s="18" t="s">
        <v>14</v>
      </c>
      <c r="C44" s="66">
        <v>48677087.780000001</v>
      </c>
      <c r="D44" s="66">
        <v>56510282.350000001</v>
      </c>
      <c r="E44" s="66">
        <f t="shared" si="0"/>
        <v>7833194.5700000003</v>
      </c>
      <c r="F44" s="60">
        <f t="shared" si="2"/>
        <v>116.09215942704452</v>
      </c>
    </row>
    <row r="45" spans="1:252" s="13" customFormat="1" ht="15.75">
      <c r="A45" s="32" t="s">
        <v>79</v>
      </c>
      <c r="B45" s="18" t="s">
        <v>15</v>
      </c>
      <c r="C45" s="66">
        <v>20699703.879999999</v>
      </c>
      <c r="D45" s="66">
        <v>31063531.98</v>
      </c>
      <c r="E45" s="66">
        <f t="shared" si="0"/>
        <v>10363828.100000001</v>
      </c>
      <c r="F45" s="60">
        <f t="shared" si="2"/>
        <v>150.06751864703486</v>
      </c>
      <c r="G45" s="9"/>
      <c r="H45" s="10"/>
      <c r="I45" s="11"/>
      <c r="J45" s="11"/>
      <c r="K45" s="12"/>
      <c r="L45" s="12"/>
      <c r="M45" s="12"/>
      <c r="N45" s="12"/>
      <c r="O45" s="12"/>
      <c r="P45" s="12"/>
      <c r="Q45" s="9"/>
      <c r="R45" s="10"/>
      <c r="S45" s="11"/>
      <c r="T45" s="11"/>
      <c r="U45" s="12"/>
      <c r="V45" s="12"/>
      <c r="W45" s="12"/>
      <c r="X45" s="12"/>
      <c r="Y45" s="12"/>
      <c r="Z45" s="12"/>
      <c r="AA45" s="9"/>
      <c r="AB45" s="10"/>
      <c r="AC45" s="11"/>
      <c r="AD45" s="11"/>
      <c r="AE45" s="12"/>
      <c r="AF45" s="12"/>
      <c r="AG45" s="12"/>
      <c r="AH45" s="12"/>
      <c r="AI45" s="12"/>
      <c r="AJ45" s="12"/>
      <c r="AK45" s="9"/>
      <c r="AL45" s="10"/>
      <c r="AM45" s="11"/>
      <c r="AN45" s="11"/>
      <c r="AO45" s="12"/>
      <c r="AP45" s="12"/>
      <c r="AQ45" s="12"/>
      <c r="AR45" s="12"/>
      <c r="AS45" s="12"/>
      <c r="AT45" s="12"/>
      <c r="AU45" s="9"/>
      <c r="AV45" s="10"/>
      <c r="AW45" s="11"/>
      <c r="AX45" s="11"/>
      <c r="AY45" s="12"/>
      <c r="AZ45" s="12"/>
      <c r="BA45" s="12"/>
      <c r="BB45" s="12"/>
      <c r="BC45" s="12"/>
      <c r="BD45" s="12"/>
      <c r="BE45" s="9"/>
      <c r="BF45" s="10"/>
      <c r="BG45" s="11"/>
      <c r="BH45" s="11"/>
      <c r="BI45" s="12"/>
      <c r="BJ45" s="12"/>
      <c r="BK45" s="12"/>
      <c r="BL45" s="12"/>
      <c r="BM45" s="12"/>
      <c r="BN45" s="12"/>
      <c r="BO45" s="9"/>
      <c r="BP45" s="10"/>
      <c r="BQ45" s="11"/>
      <c r="BR45" s="11"/>
      <c r="BS45" s="12"/>
      <c r="BT45" s="12"/>
      <c r="BU45" s="12"/>
      <c r="BV45" s="12"/>
      <c r="BW45" s="12"/>
      <c r="BX45" s="12"/>
      <c r="BY45" s="9"/>
      <c r="BZ45" s="10"/>
      <c r="CA45" s="11"/>
      <c r="CB45" s="11"/>
      <c r="CC45" s="12"/>
      <c r="CD45" s="12"/>
      <c r="CE45" s="12"/>
      <c r="CF45" s="12"/>
      <c r="CG45" s="12"/>
      <c r="CH45" s="12"/>
      <c r="CI45" s="9"/>
      <c r="CJ45" s="10"/>
      <c r="CK45" s="11"/>
      <c r="CL45" s="11"/>
      <c r="CM45" s="12"/>
      <c r="CN45" s="12"/>
      <c r="CO45" s="12"/>
      <c r="CP45" s="12"/>
      <c r="CQ45" s="12"/>
      <c r="CR45" s="12"/>
      <c r="CS45" s="9"/>
      <c r="CT45" s="10"/>
      <c r="CU45" s="11"/>
      <c r="CV45" s="11"/>
      <c r="CW45" s="12"/>
      <c r="CX45" s="12"/>
      <c r="CY45" s="12"/>
      <c r="CZ45" s="12"/>
      <c r="DA45" s="12"/>
      <c r="DB45" s="12"/>
      <c r="DC45" s="9"/>
      <c r="DD45" s="10"/>
      <c r="DE45" s="11"/>
      <c r="DF45" s="11"/>
      <c r="DG45" s="12"/>
      <c r="DH45" s="12"/>
      <c r="DI45" s="12"/>
      <c r="DJ45" s="12"/>
      <c r="DK45" s="12"/>
      <c r="DL45" s="12"/>
      <c r="DM45" s="9"/>
      <c r="DN45" s="10"/>
      <c r="DO45" s="11"/>
      <c r="DP45" s="11"/>
      <c r="DQ45" s="12"/>
      <c r="DR45" s="12"/>
      <c r="DS45" s="12"/>
      <c r="DT45" s="12"/>
      <c r="DU45" s="12"/>
      <c r="DV45" s="12"/>
      <c r="DW45" s="9"/>
      <c r="DX45" s="10"/>
      <c r="DY45" s="11"/>
      <c r="DZ45" s="11"/>
      <c r="EA45" s="12"/>
      <c r="EB45" s="12"/>
      <c r="EC45" s="12"/>
      <c r="ED45" s="12"/>
      <c r="EE45" s="12"/>
      <c r="EF45" s="12"/>
      <c r="EG45" s="9"/>
      <c r="EH45" s="10"/>
      <c r="EI45" s="11"/>
      <c r="EJ45" s="11"/>
      <c r="EK45" s="12"/>
      <c r="EL45" s="12"/>
      <c r="EM45" s="12"/>
      <c r="EN45" s="12"/>
      <c r="EO45" s="12"/>
      <c r="EP45" s="12"/>
      <c r="EQ45" s="9"/>
      <c r="ER45" s="10"/>
      <c r="ES45" s="11"/>
      <c r="ET45" s="11"/>
      <c r="EU45" s="12"/>
      <c r="EV45" s="12"/>
      <c r="EW45" s="12"/>
      <c r="EX45" s="12"/>
      <c r="EY45" s="12"/>
      <c r="EZ45" s="12"/>
      <c r="FA45" s="9"/>
      <c r="FB45" s="10"/>
      <c r="FC45" s="11"/>
      <c r="FD45" s="11"/>
      <c r="FE45" s="12"/>
      <c r="FF45" s="12"/>
      <c r="FG45" s="12"/>
      <c r="FH45" s="12"/>
      <c r="FI45" s="12"/>
      <c r="FJ45" s="12"/>
      <c r="FK45" s="9"/>
      <c r="FL45" s="10"/>
      <c r="FM45" s="11"/>
      <c r="FN45" s="11"/>
      <c r="FO45" s="12"/>
      <c r="FP45" s="12"/>
      <c r="FQ45" s="12"/>
      <c r="FR45" s="12"/>
      <c r="FS45" s="12"/>
      <c r="FT45" s="12"/>
      <c r="FU45" s="9"/>
      <c r="FV45" s="10"/>
      <c r="FW45" s="11"/>
      <c r="FX45" s="11"/>
      <c r="FY45" s="12"/>
      <c r="FZ45" s="12"/>
      <c r="GA45" s="12"/>
      <c r="GB45" s="12"/>
      <c r="GC45" s="12"/>
      <c r="GD45" s="12"/>
      <c r="GE45" s="9"/>
      <c r="GF45" s="10"/>
      <c r="GG45" s="11"/>
      <c r="GH45" s="11"/>
      <c r="GI45" s="12"/>
      <c r="GJ45" s="12"/>
      <c r="GK45" s="12"/>
      <c r="GL45" s="12"/>
      <c r="GM45" s="12"/>
      <c r="GN45" s="12"/>
      <c r="GO45" s="9"/>
      <c r="GP45" s="10"/>
      <c r="GQ45" s="11"/>
      <c r="GR45" s="11"/>
      <c r="GS45" s="12"/>
      <c r="GT45" s="12"/>
      <c r="GU45" s="12"/>
      <c r="GV45" s="12"/>
      <c r="GW45" s="12"/>
      <c r="GX45" s="12"/>
      <c r="GY45" s="9"/>
      <c r="GZ45" s="10"/>
      <c r="HA45" s="11"/>
      <c r="HB45" s="11"/>
      <c r="HC45" s="12"/>
      <c r="HD45" s="12"/>
      <c r="HE45" s="12"/>
      <c r="HF45" s="12"/>
      <c r="HG45" s="12"/>
      <c r="HH45" s="12"/>
      <c r="HI45" s="9"/>
      <c r="HJ45" s="10"/>
      <c r="HK45" s="11"/>
      <c r="HL45" s="11"/>
      <c r="HM45" s="12"/>
      <c r="HN45" s="12"/>
      <c r="HO45" s="12"/>
      <c r="HP45" s="12"/>
      <c r="HQ45" s="12"/>
      <c r="HR45" s="12"/>
      <c r="HS45" s="9"/>
      <c r="HT45" s="10"/>
      <c r="HU45" s="11"/>
      <c r="HV45" s="11"/>
      <c r="HW45" s="12"/>
      <c r="HX45" s="12"/>
      <c r="HY45" s="12"/>
      <c r="HZ45" s="12"/>
      <c r="IA45" s="12"/>
      <c r="IB45" s="12"/>
      <c r="IC45" s="9"/>
      <c r="ID45" s="10"/>
      <c r="IE45" s="11"/>
      <c r="IF45" s="11"/>
      <c r="IG45" s="12"/>
      <c r="IH45" s="12"/>
      <c r="II45" s="12"/>
      <c r="IJ45" s="12"/>
      <c r="IK45" s="12"/>
      <c r="IL45" s="12"/>
      <c r="IM45" s="9"/>
      <c r="IN45" s="10"/>
      <c r="IO45" s="11"/>
      <c r="IP45" s="11"/>
      <c r="IQ45" s="12"/>
      <c r="IR45" s="12"/>
    </row>
    <row r="46" spans="1:252" s="13" customFormat="1" ht="14.25">
      <c r="A46" s="31" t="s">
        <v>40</v>
      </c>
      <c r="B46" s="23" t="s">
        <v>141</v>
      </c>
      <c r="C46" s="64">
        <f>C47+C48+C49+C50+C51+C52+C53+C54</f>
        <v>15022504697.960001</v>
      </c>
      <c r="D46" s="64">
        <f>D47+D48+D49+D50+D51+D52+D53+D54</f>
        <v>17995254693.93</v>
      </c>
      <c r="E46" s="64">
        <f t="shared" si="0"/>
        <v>2972749995.9699993</v>
      </c>
      <c r="F46" s="65">
        <f t="shared" si="2"/>
        <v>119.78864414250232</v>
      </c>
    </row>
    <row r="47" spans="1:252" s="13" customFormat="1" ht="15">
      <c r="A47" s="32" t="s">
        <v>80</v>
      </c>
      <c r="B47" s="25" t="s">
        <v>20</v>
      </c>
      <c r="C47" s="66">
        <v>2998317814.9000001</v>
      </c>
      <c r="D47" s="66">
        <v>3954222500.8200002</v>
      </c>
      <c r="E47" s="66">
        <f t="shared" si="0"/>
        <v>955904685.92000008</v>
      </c>
      <c r="F47" s="60">
        <f t="shared" si="2"/>
        <v>131.88136631712877</v>
      </c>
    </row>
    <row r="48" spans="1:252" s="13" customFormat="1" ht="15">
      <c r="A48" s="32" t="s">
        <v>81</v>
      </c>
      <c r="B48" s="18" t="s">
        <v>142</v>
      </c>
      <c r="C48" s="66">
        <v>8407090257.1300001</v>
      </c>
      <c r="D48" s="66">
        <v>9948902511.8700008</v>
      </c>
      <c r="E48" s="66">
        <f t="shared" si="0"/>
        <v>1541812254.7400007</v>
      </c>
      <c r="F48" s="60">
        <f t="shared" si="2"/>
        <v>118.33942788270173</v>
      </c>
    </row>
    <row r="49" spans="1:252" s="13" customFormat="1" ht="15">
      <c r="A49" s="32" t="s">
        <v>153</v>
      </c>
      <c r="B49" s="18" t="s">
        <v>152</v>
      </c>
      <c r="C49" s="66">
        <v>1299194825.53</v>
      </c>
      <c r="D49" s="66">
        <v>1409200124.5699999</v>
      </c>
      <c r="E49" s="66">
        <f t="shared" si="0"/>
        <v>110005299.03999996</v>
      </c>
      <c r="F49" s="60">
        <f t="shared" si="2"/>
        <v>108.46719036116264</v>
      </c>
    </row>
    <row r="50" spans="1:252" s="13" customFormat="1" ht="15">
      <c r="A50" s="32" t="s">
        <v>82</v>
      </c>
      <c r="B50" s="18" t="s">
        <v>143</v>
      </c>
      <c r="C50" s="66">
        <v>1433076911.77</v>
      </c>
      <c r="D50" s="66">
        <v>1600954145.6500001</v>
      </c>
      <c r="E50" s="66">
        <f t="shared" si="0"/>
        <v>167877233.88000011</v>
      </c>
      <c r="F50" s="60">
        <f t="shared" si="2"/>
        <v>111.71446085699995</v>
      </c>
    </row>
    <row r="51" spans="1:252" s="13" customFormat="1" ht="30">
      <c r="A51" s="32" t="s">
        <v>83</v>
      </c>
      <c r="B51" s="18" t="s">
        <v>49</v>
      </c>
      <c r="C51" s="66">
        <v>77818702.469999999</v>
      </c>
      <c r="D51" s="66">
        <v>94013393.840000004</v>
      </c>
      <c r="E51" s="66">
        <f t="shared" si="0"/>
        <v>16194691.370000005</v>
      </c>
      <c r="F51" s="60">
        <f t="shared" si="2"/>
        <v>120.81079593461898</v>
      </c>
    </row>
    <row r="52" spans="1:252" s="13" customFormat="1" ht="15">
      <c r="A52" s="32" t="s">
        <v>84</v>
      </c>
      <c r="B52" s="18" t="s">
        <v>158</v>
      </c>
      <c r="C52" s="66">
        <v>38845961.5</v>
      </c>
      <c r="D52" s="66">
        <v>56129673</v>
      </c>
      <c r="E52" s="66">
        <f t="shared" si="0"/>
        <v>17283711.5</v>
      </c>
      <c r="F52" s="67">
        <f t="shared" si="2"/>
        <v>144.4929429794137</v>
      </c>
    </row>
    <row r="53" spans="1:252" s="14" customFormat="1" ht="14.25" customHeight="1">
      <c r="A53" s="32" t="s">
        <v>85</v>
      </c>
      <c r="B53" s="18" t="s">
        <v>157</v>
      </c>
      <c r="C53" s="66">
        <v>307169637.57999998</v>
      </c>
      <c r="D53" s="66">
        <v>426777421.47000003</v>
      </c>
      <c r="E53" s="66">
        <f t="shared" si="0"/>
        <v>119607783.89000005</v>
      </c>
      <c r="F53" s="60">
        <f t="shared" si="2"/>
        <v>138.93867402791369</v>
      </c>
      <c r="G53" s="9"/>
      <c r="H53" s="10"/>
      <c r="I53" s="11"/>
      <c r="J53" s="11"/>
      <c r="K53" s="12"/>
      <c r="L53" s="12"/>
      <c r="M53" s="12"/>
      <c r="N53" s="12"/>
      <c r="O53" s="12"/>
      <c r="P53" s="12"/>
      <c r="Q53" s="9"/>
      <c r="R53" s="10"/>
      <c r="S53" s="11"/>
      <c r="T53" s="11"/>
      <c r="U53" s="12"/>
      <c r="V53" s="12"/>
      <c r="W53" s="12"/>
      <c r="X53" s="12"/>
      <c r="Y53" s="12"/>
      <c r="Z53" s="12"/>
      <c r="AA53" s="9"/>
      <c r="AB53" s="10"/>
      <c r="AC53" s="11"/>
      <c r="AD53" s="11"/>
      <c r="AE53" s="12"/>
      <c r="AF53" s="12"/>
      <c r="AG53" s="12"/>
      <c r="AH53" s="12"/>
      <c r="AI53" s="12"/>
      <c r="AJ53" s="12"/>
      <c r="AK53" s="9"/>
      <c r="AL53" s="10"/>
      <c r="AM53" s="11"/>
      <c r="AN53" s="11"/>
      <c r="AO53" s="12"/>
      <c r="AP53" s="12"/>
      <c r="AQ53" s="12"/>
      <c r="AR53" s="12"/>
      <c r="AS53" s="12"/>
      <c r="AT53" s="12"/>
      <c r="AU53" s="9"/>
      <c r="AV53" s="10"/>
      <c r="AW53" s="11"/>
      <c r="AX53" s="11"/>
      <c r="AY53" s="12"/>
      <c r="AZ53" s="12"/>
      <c r="BA53" s="12"/>
      <c r="BB53" s="12"/>
      <c r="BC53" s="12"/>
      <c r="BD53" s="12"/>
      <c r="BE53" s="9"/>
      <c r="BF53" s="10"/>
      <c r="BG53" s="11"/>
      <c r="BH53" s="11"/>
      <c r="BI53" s="12"/>
      <c r="BJ53" s="12"/>
      <c r="BK53" s="12"/>
      <c r="BL53" s="12"/>
      <c r="BM53" s="12"/>
      <c r="BN53" s="12"/>
      <c r="BO53" s="9"/>
      <c r="BP53" s="10"/>
      <c r="BQ53" s="11"/>
      <c r="BR53" s="11"/>
      <c r="BS53" s="12"/>
      <c r="BT53" s="12"/>
      <c r="BU53" s="12"/>
      <c r="BV53" s="12"/>
      <c r="BW53" s="12"/>
      <c r="BX53" s="12"/>
      <c r="BY53" s="9"/>
      <c r="BZ53" s="10"/>
      <c r="CA53" s="11"/>
      <c r="CB53" s="11"/>
      <c r="CC53" s="12"/>
      <c r="CD53" s="12"/>
      <c r="CE53" s="12"/>
      <c r="CF53" s="12"/>
      <c r="CG53" s="12"/>
      <c r="CH53" s="12"/>
      <c r="CI53" s="9"/>
      <c r="CJ53" s="10"/>
      <c r="CK53" s="11"/>
      <c r="CL53" s="11"/>
      <c r="CM53" s="12"/>
      <c r="CN53" s="12"/>
      <c r="CO53" s="12"/>
      <c r="CP53" s="12"/>
      <c r="CQ53" s="12"/>
      <c r="CR53" s="12"/>
      <c r="CS53" s="9"/>
      <c r="CT53" s="10"/>
      <c r="CU53" s="11"/>
      <c r="CV53" s="11"/>
      <c r="CW53" s="12"/>
      <c r="CX53" s="12"/>
      <c r="CY53" s="12"/>
      <c r="CZ53" s="12"/>
      <c r="DA53" s="12"/>
      <c r="DB53" s="12"/>
      <c r="DC53" s="9"/>
      <c r="DD53" s="10"/>
      <c r="DE53" s="11"/>
      <c r="DF53" s="11"/>
      <c r="DG53" s="12"/>
      <c r="DH53" s="12"/>
      <c r="DI53" s="12"/>
      <c r="DJ53" s="12"/>
      <c r="DK53" s="12"/>
      <c r="DL53" s="12"/>
      <c r="DM53" s="9"/>
      <c r="DN53" s="10"/>
      <c r="DO53" s="11"/>
      <c r="DP53" s="11"/>
      <c r="DQ53" s="12"/>
      <c r="DR53" s="12"/>
      <c r="DS53" s="12"/>
      <c r="DT53" s="12"/>
      <c r="DU53" s="12"/>
      <c r="DV53" s="12"/>
      <c r="DW53" s="9"/>
      <c r="DX53" s="10"/>
      <c r="DY53" s="11"/>
      <c r="DZ53" s="11"/>
      <c r="EA53" s="12"/>
      <c r="EB53" s="12"/>
      <c r="EC53" s="12"/>
      <c r="ED53" s="12"/>
      <c r="EE53" s="12"/>
      <c r="EF53" s="12"/>
      <c r="EG53" s="9"/>
      <c r="EH53" s="10"/>
      <c r="EI53" s="11"/>
      <c r="EJ53" s="11"/>
      <c r="EK53" s="12"/>
      <c r="EL53" s="12"/>
      <c r="EM53" s="12"/>
      <c r="EN53" s="12"/>
      <c r="EO53" s="12"/>
      <c r="EP53" s="12"/>
      <c r="EQ53" s="9"/>
      <c r="ER53" s="10"/>
      <c r="ES53" s="11"/>
      <c r="ET53" s="11"/>
      <c r="EU53" s="12"/>
      <c r="EV53" s="12"/>
      <c r="EW53" s="12"/>
      <c r="EX53" s="12"/>
      <c r="EY53" s="12"/>
      <c r="EZ53" s="12"/>
      <c r="FA53" s="9"/>
      <c r="FB53" s="10"/>
      <c r="FC53" s="11"/>
      <c r="FD53" s="11"/>
      <c r="FE53" s="12"/>
      <c r="FF53" s="12"/>
      <c r="FG53" s="12"/>
      <c r="FH53" s="12"/>
      <c r="FI53" s="12"/>
      <c r="FJ53" s="12"/>
      <c r="FK53" s="9"/>
      <c r="FL53" s="10"/>
      <c r="FM53" s="11"/>
      <c r="FN53" s="11"/>
      <c r="FO53" s="12"/>
      <c r="FP53" s="12"/>
      <c r="FQ53" s="12"/>
      <c r="FR53" s="12"/>
      <c r="FS53" s="12"/>
      <c r="FT53" s="12"/>
      <c r="FU53" s="9"/>
      <c r="FV53" s="10"/>
      <c r="FW53" s="11"/>
      <c r="FX53" s="11"/>
      <c r="FY53" s="12"/>
      <c r="FZ53" s="12"/>
      <c r="GA53" s="12"/>
      <c r="GB53" s="12"/>
      <c r="GC53" s="12"/>
      <c r="GD53" s="12"/>
      <c r="GE53" s="9"/>
      <c r="GF53" s="10"/>
      <c r="GG53" s="11"/>
      <c r="GH53" s="11"/>
      <c r="GI53" s="12"/>
      <c r="GJ53" s="12"/>
      <c r="GK53" s="12"/>
      <c r="GL53" s="12"/>
      <c r="GM53" s="12"/>
      <c r="GN53" s="12"/>
      <c r="GO53" s="9"/>
      <c r="GP53" s="10"/>
      <c r="GQ53" s="11"/>
      <c r="GR53" s="11"/>
      <c r="GS53" s="12"/>
      <c r="GT53" s="12"/>
      <c r="GU53" s="12"/>
      <c r="GV53" s="12"/>
      <c r="GW53" s="12"/>
      <c r="GX53" s="12"/>
      <c r="GY53" s="9"/>
      <c r="GZ53" s="10"/>
      <c r="HA53" s="11"/>
      <c r="HB53" s="11"/>
      <c r="HC53" s="12"/>
      <c r="HD53" s="12"/>
      <c r="HE53" s="12"/>
      <c r="HF53" s="12"/>
      <c r="HG53" s="12"/>
      <c r="HH53" s="12"/>
      <c r="HI53" s="9"/>
      <c r="HJ53" s="10"/>
      <c r="HK53" s="11"/>
      <c r="HL53" s="11"/>
      <c r="HM53" s="12"/>
      <c r="HN53" s="12"/>
      <c r="HO53" s="12"/>
      <c r="HP53" s="12"/>
      <c r="HQ53" s="12"/>
      <c r="HR53" s="12"/>
      <c r="HS53" s="9"/>
      <c r="HT53" s="10"/>
      <c r="HU53" s="11"/>
      <c r="HV53" s="11"/>
      <c r="HW53" s="12"/>
      <c r="HX53" s="12"/>
      <c r="HY53" s="12"/>
      <c r="HZ53" s="12"/>
      <c r="IA53" s="12"/>
      <c r="IB53" s="12"/>
      <c r="IC53" s="9"/>
      <c r="ID53" s="10"/>
      <c r="IE53" s="11"/>
      <c r="IF53" s="11"/>
      <c r="IG53" s="12"/>
      <c r="IH53" s="12"/>
      <c r="II53" s="12"/>
      <c r="IJ53" s="12"/>
      <c r="IK53" s="12"/>
      <c r="IL53" s="12"/>
      <c r="IM53" s="9"/>
      <c r="IN53" s="10"/>
      <c r="IO53" s="11"/>
      <c r="IP53" s="11"/>
      <c r="IQ53" s="12"/>
      <c r="IR53" s="12"/>
    </row>
    <row r="54" spans="1:252" s="13" customFormat="1" ht="15">
      <c r="A54" s="32" t="s">
        <v>86</v>
      </c>
      <c r="B54" s="18" t="s">
        <v>2</v>
      </c>
      <c r="C54" s="56">
        <v>460990587.07999998</v>
      </c>
      <c r="D54" s="56">
        <v>505054922.70999998</v>
      </c>
      <c r="E54" s="56">
        <f t="shared" si="0"/>
        <v>44064335.629999995</v>
      </c>
      <c r="F54" s="60">
        <f t="shared" si="2"/>
        <v>109.55861938724425</v>
      </c>
    </row>
    <row r="55" spans="1:252" s="13" customFormat="1" ht="14.25">
      <c r="A55" s="31" t="s">
        <v>46</v>
      </c>
      <c r="B55" s="23" t="s">
        <v>21</v>
      </c>
      <c r="C55" s="64">
        <f>C56+C57+C58</f>
        <v>1821280722.22</v>
      </c>
      <c r="D55" s="64">
        <f>D56+D57+D58</f>
        <v>2188292042.9099998</v>
      </c>
      <c r="E55" s="64">
        <f t="shared" si="0"/>
        <v>367011320.68999982</v>
      </c>
      <c r="F55" s="65">
        <f t="shared" si="2"/>
        <v>120.15127685767418</v>
      </c>
    </row>
    <row r="56" spans="1:252" s="13" customFormat="1" ht="15">
      <c r="A56" s="32" t="s">
        <v>87</v>
      </c>
      <c r="B56" s="26" t="s">
        <v>114</v>
      </c>
      <c r="C56" s="66">
        <v>1654191796.8199999</v>
      </c>
      <c r="D56" s="66">
        <v>1996955599.3399999</v>
      </c>
      <c r="E56" s="66">
        <f t="shared" si="0"/>
        <v>342763802.51999998</v>
      </c>
      <c r="F56" s="60">
        <f t="shared" si="2"/>
        <v>120.72092263901473</v>
      </c>
    </row>
    <row r="57" spans="1:252" s="13" customFormat="1" ht="15">
      <c r="A57" s="32" t="s">
        <v>154</v>
      </c>
      <c r="B57" s="26" t="s">
        <v>159</v>
      </c>
      <c r="C57" s="66">
        <v>17198939.960000001</v>
      </c>
      <c r="D57" s="66">
        <v>16774294</v>
      </c>
      <c r="E57" s="66">
        <f t="shared" si="0"/>
        <v>-424645.96000000089</v>
      </c>
      <c r="F57" s="60">
        <f t="shared" si="2"/>
        <v>97.530975973009902</v>
      </c>
    </row>
    <row r="58" spans="1:252" s="13" customFormat="1" ht="15">
      <c r="A58" s="32" t="s">
        <v>88</v>
      </c>
      <c r="B58" s="27" t="s">
        <v>22</v>
      </c>
      <c r="C58" s="66">
        <v>149889985.44</v>
      </c>
      <c r="D58" s="66">
        <v>174562149.56999999</v>
      </c>
      <c r="E58" s="66">
        <f t="shared" si="0"/>
        <v>24672164.129999995</v>
      </c>
      <c r="F58" s="67">
        <f t="shared" si="2"/>
        <v>116.46018181773465</v>
      </c>
    </row>
    <row r="59" spans="1:252" s="13" customFormat="1" ht="14.25">
      <c r="A59" s="31" t="s">
        <v>43</v>
      </c>
      <c r="B59" s="23" t="s">
        <v>23</v>
      </c>
      <c r="C59" s="64">
        <f>C60+C61+C62+C63+C64+C65+C66+C67</f>
        <v>5117491431.8899994</v>
      </c>
      <c r="D59" s="64">
        <f>D60+D61+D62+D63+D64+D65+D66+D67</f>
        <v>5569081397.5700006</v>
      </c>
      <c r="E59" s="64">
        <f t="shared" si="0"/>
        <v>451589965.68000126</v>
      </c>
      <c r="F59" s="65">
        <f t="shared" si="2"/>
        <v>108.82444009316532</v>
      </c>
    </row>
    <row r="60" spans="1:252" s="13" customFormat="1" ht="15">
      <c r="A60" s="32" t="s">
        <v>89</v>
      </c>
      <c r="B60" s="18" t="s">
        <v>16</v>
      </c>
      <c r="C60" s="66">
        <v>3304978741.8099999</v>
      </c>
      <c r="D60" s="66">
        <v>2596235916.3400002</v>
      </c>
      <c r="E60" s="66">
        <f>D60-C60</f>
        <v>-708742825.46999979</v>
      </c>
      <c r="F60" s="60">
        <f t="shared" si="2"/>
        <v>78.555298510578297</v>
      </c>
    </row>
    <row r="61" spans="1:252" s="15" customFormat="1" ht="15">
      <c r="A61" s="32" t="s">
        <v>90</v>
      </c>
      <c r="B61" s="18" t="s">
        <v>17</v>
      </c>
      <c r="C61" s="66">
        <v>699395396.08000004</v>
      </c>
      <c r="D61" s="66">
        <v>1047252918.9</v>
      </c>
      <c r="E61" s="66">
        <f t="shared" ref="E61:E62" si="3">D61-C61</f>
        <v>347857522.81999993</v>
      </c>
      <c r="F61" s="60">
        <f t="shared" si="2"/>
        <v>149.73689057286995</v>
      </c>
    </row>
    <row r="62" spans="1:252" s="13" customFormat="1" ht="15.75">
      <c r="A62" s="32" t="s">
        <v>91</v>
      </c>
      <c r="B62" s="18" t="s">
        <v>125</v>
      </c>
      <c r="C62" s="66">
        <v>22920167.5</v>
      </c>
      <c r="D62" s="66">
        <v>29195807.32</v>
      </c>
      <c r="E62" s="66">
        <f t="shared" si="3"/>
        <v>6275639.8200000003</v>
      </c>
      <c r="F62" s="67">
        <f t="shared" si="2"/>
        <v>127.38042738998307</v>
      </c>
      <c r="G62" s="9"/>
      <c r="H62" s="10"/>
      <c r="I62" s="11"/>
      <c r="J62" s="11"/>
      <c r="K62" s="12"/>
      <c r="L62" s="12"/>
      <c r="M62" s="12"/>
      <c r="N62" s="12"/>
      <c r="O62" s="12"/>
      <c r="P62" s="12"/>
      <c r="Q62" s="9"/>
      <c r="R62" s="10"/>
      <c r="S62" s="11"/>
      <c r="T62" s="11"/>
      <c r="U62" s="12"/>
      <c r="V62" s="12"/>
      <c r="W62" s="12"/>
      <c r="X62" s="12"/>
      <c r="Y62" s="12"/>
      <c r="Z62" s="12"/>
      <c r="AA62" s="9"/>
      <c r="AB62" s="10"/>
      <c r="AC62" s="11"/>
      <c r="AD62" s="11"/>
      <c r="AE62" s="12"/>
      <c r="AF62" s="12"/>
      <c r="AG62" s="12"/>
      <c r="AH62" s="12"/>
      <c r="AI62" s="12"/>
      <c r="AJ62" s="12"/>
      <c r="AK62" s="9"/>
      <c r="AL62" s="10"/>
      <c r="AM62" s="11"/>
      <c r="AN62" s="11"/>
      <c r="AO62" s="12"/>
      <c r="AP62" s="12"/>
      <c r="AQ62" s="12"/>
      <c r="AR62" s="12"/>
      <c r="AS62" s="12"/>
      <c r="AT62" s="12"/>
      <c r="AU62" s="9"/>
      <c r="AV62" s="10"/>
      <c r="AW62" s="11"/>
      <c r="AX62" s="11"/>
      <c r="AY62" s="12"/>
      <c r="AZ62" s="12"/>
      <c r="BA62" s="12"/>
      <c r="BB62" s="12"/>
      <c r="BC62" s="12"/>
      <c r="BD62" s="12"/>
      <c r="BE62" s="9"/>
      <c r="BF62" s="10"/>
      <c r="BG62" s="11"/>
      <c r="BH62" s="11"/>
      <c r="BI62" s="12"/>
      <c r="BJ62" s="12"/>
      <c r="BK62" s="12"/>
      <c r="BL62" s="12"/>
      <c r="BM62" s="12"/>
      <c r="BN62" s="12"/>
      <c r="BO62" s="9"/>
      <c r="BP62" s="10"/>
      <c r="BQ62" s="11"/>
      <c r="BR62" s="11"/>
      <c r="BS62" s="12"/>
      <c r="BT62" s="12"/>
      <c r="BU62" s="12"/>
      <c r="BV62" s="12"/>
      <c r="BW62" s="12"/>
      <c r="BX62" s="12"/>
      <c r="BY62" s="9"/>
      <c r="BZ62" s="10"/>
      <c r="CA62" s="11"/>
      <c r="CB62" s="11"/>
      <c r="CC62" s="12"/>
      <c r="CD62" s="12"/>
      <c r="CE62" s="12"/>
      <c r="CF62" s="12"/>
      <c r="CG62" s="12"/>
      <c r="CH62" s="12"/>
      <c r="CI62" s="9"/>
      <c r="CJ62" s="10"/>
      <c r="CK62" s="11"/>
      <c r="CL62" s="11"/>
      <c r="CM62" s="12"/>
      <c r="CN62" s="12"/>
      <c r="CO62" s="12"/>
      <c r="CP62" s="12"/>
      <c r="CQ62" s="12"/>
      <c r="CR62" s="12"/>
      <c r="CS62" s="9"/>
      <c r="CT62" s="10"/>
      <c r="CU62" s="11"/>
      <c r="CV62" s="11"/>
      <c r="CW62" s="12"/>
      <c r="CX62" s="12"/>
      <c r="CY62" s="12"/>
      <c r="CZ62" s="12"/>
      <c r="DA62" s="12"/>
      <c r="DB62" s="12"/>
      <c r="DC62" s="9"/>
      <c r="DD62" s="10"/>
      <c r="DE62" s="11"/>
      <c r="DF62" s="11"/>
      <c r="DG62" s="12"/>
      <c r="DH62" s="12"/>
      <c r="DI62" s="12"/>
      <c r="DJ62" s="12"/>
      <c r="DK62" s="12"/>
      <c r="DL62" s="12"/>
      <c r="DM62" s="9"/>
      <c r="DN62" s="10"/>
      <c r="DO62" s="11"/>
      <c r="DP62" s="11"/>
      <c r="DQ62" s="12"/>
      <c r="DR62" s="12"/>
      <c r="DS62" s="12"/>
      <c r="DT62" s="12"/>
      <c r="DU62" s="12"/>
      <c r="DV62" s="12"/>
      <c r="DW62" s="9"/>
      <c r="DX62" s="10"/>
      <c r="DY62" s="11"/>
      <c r="DZ62" s="11"/>
      <c r="EA62" s="12"/>
      <c r="EB62" s="12"/>
      <c r="EC62" s="12"/>
      <c r="ED62" s="12"/>
      <c r="EE62" s="12"/>
      <c r="EF62" s="12"/>
      <c r="EG62" s="9"/>
      <c r="EH62" s="10"/>
      <c r="EI62" s="11"/>
      <c r="EJ62" s="11"/>
      <c r="EK62" s="12"/>
      <c r="EL62" s="12"/>
      <c r="EM62" s="12"/>
      <c r="EN62" s="12"/>
      <c r="EO62" s="12"/>
      <c r="EP62" s="12"/>
      <c r="EQ62" s="9"/>
      <c r="ER62" s="10"/>
      <c r="ES62" s="11"/>
      <c r="ET62" s="11"/>
      <c r="EU62" s="12"/>
      <c r="EV62" s="12"/>
      <c r="EW62" s="12"/>
      <c r="EX62" s="12"/>
      <c r="EY62" s="12"/>
      <c r="EZ62" s="12"/>
      <c r="FA62" s="9"/>
      <c r="FB62" s="10"/>
      <c r="FC62" s="11"/>
      <c r="FD62" s="11"/>
      <c r="FE62" s="12"/>
      <c r="FF62" s="12"/>
      <c r="FG62" s="12"/>
      <c r="FH62" s="12"/>
      <c r="FI62" s="12"/>
      <c r="FJ62" s="12"/>
      <c r="FK62" s="9"/>
      <c r="FL62" s="10"/>
      <c r="FM62" s="11"/>
      <c r="FN62" s="11"/>
      <c r="FO62" s="12"/>
      <c r="FP62" s="12"/>
      <c r="FQ62" s="12"/>
      <c r="FR62" s="12"/>
      <c r="FS62" s="12"/>
      <c r="FT62" s="12"/>
      <c r="FU62" s="9"/>
      <c r="FV62" s="10"/>
      <c r="FW62" s="11"/>
      <c r="FX62" s="11"/>
      <c r="FY62" s="12"/>
      <c r="FZ62" s="12"/>
      <c r="GA62" s="12"/>
      <c r="GB62" s="12"/>
      <c r="GC62" s="12"/>
      <c r="GD62" s="12"/>
      <c r="GE62" s="9"/>
      <c r="GF62" s="10"/>
      <c r="GG62" s="11"/>
      <c r="GH62" s="11"/>
      <c r="GI62" s="12"/>
      <c r="GJ62" s="12"/>
      <c r="GK62" s="12"/>
      <c r="GL62" s="12"/>
      <c r="GM62" s="12"/>
      <c r="GN62" s="12"/>
      <c r="GO62" s="9"/>
      <c r="GP62" s="10"/>
      <c r="GQ62" s="11"/>
      <c r="GR62" s="11"/>
      <c r="GS62" s="12"/>
      <c r="GT62" s="12"/>
      <c r="GU62" s="12"/>
      <c r="GV62" s="12"/>
      <c r="GW62" s="12"/>
      <c r="GX62" s="12"/>
      <c r="GY62" s="9"/>
      <c r="GZ62" s="10"/>
      <c r="HA62" s="11"/>
      <c r="HB62" s="11"/>
      <c r="HC62" s="12"/>
      <c r="HD62" s="12"/>
      <c r="HE62" s="12"/>
      <c r="HF62" s="12"/>
      <c r="HG62" s="12"/>
      <c r="HH62" s="12"/>
      <c r="HI62" s="9"/>
      <c r="HJ62" s="10"/>
      <c r="HK62" s="11"/>
      <c r="HL62" s="11"/>
      <c r="HM62" s="12"/>
      <c r="HN62" s="12"/>
      <c r="HO62" s="12"/>
      <c r="HP62" s="12"/>
      <c r="HQ62" s="12"/>
      <c r="HR62" s="12"/>
      <c r="HS62" s="9"/>
      <c r="HT62" s="10"/>
      <c r="HU62" s="11"/>
      <c r="HV62" s="11"/>
      <c r="HW62" s="12"/>
      <c r="HX62" s="12"/>
      <c r="HY62" s="12"/>
      <c r="HZ62" s="12"/>
      <c r="IA62" s="12"/>
      <c r="IB62" s="12"/>
      <c r="IC62" s="9"/>
      <c r="ID62" s="10"/>
      <c r="IE62" s="11"/>
      <c r="IF62" s="11"/>
      <c r="IG62" s="12"/>
      <c r="IH62" s="12"/>
      <c r="II62" s="12"/>
      <c r="IJ62" s="12"/>
      <c r="IK62" s="12"/>
      <c r="IL62" s="12"/>
      <c r="IM62" s="9"/>
      <c r="IN62" s="10"/>
      <c r="IO62" s="11"/>
      <c r="IP62" s="11"/>
      <c r="IQ62" s="12"/>
      <c r="IR62" s="12"/>
    </row>
    <row r="63" spans="1:252" s="13" customFormat="1" ht="15">
      <c r="A63" s="32" t="s">
        <v>92</v>
      </c>
      <c r="B63" s="18" t="s">
        <v>126</v>
      </c>
      <c r="C63" s="66">
        <v>274352121.56</v>
      </c>
      <c r="D63" s="66">
        <v>214092979.93000001</v>
      </c>
      <c r="E63" s="66">
        <f t="shared" si="0"/>
        <v>-60259141.629999995</v>
      </c>
      <c r="F63" s="60">
        <f t="shared" si="2"/>
        <v>78.035839020540791</v>
      </c>
    </row>
    <row r="64" spans="1:252" s="13" customFormat="1" ht="15">
      <c r="A64" s="32" t="s">
        <v>146</v>
      </c>
      <c r="B64" s="18" t="s">
        <v>127</v>
      </c>
      <c r="C64" s="66">
        <v>6415470.1200000001</v>
      </c>
      <c r="D64" s="66">
        <v>10071116</v>
      </c>
      <c r="E64" s="66">
        <f t="shared" si="0"/>
        <v>3655645.88</v>
      </c>
      <c r="F64" s="60">
        <f t="shared" si="2"/>
        <v>156.98173028043033</v>
      </c>
    </row>
    <row r="65" spans="1:252" s="13" customFormat="1" ht="30">
      <c r="A65" s="32" t="s">
        <v>93</v>
      </c>
      <c r="B65" s="18" t="s">
        <v>50</v>
      </c>
      <c r="C65" s="66">
        <v>140956436.31999999</v>
      </c>
      <c r="D65" s="66">
        <v>147980863.65000001</v>
      </c>
      <c r="E65" s="66">
        <f t="shared" si="0"/>
        <v>7024427.3300000131</v>
      </c>
      <c r="F65" s="67">
        <f t="shared" si="2"/>
        <v>104.98340303812246</v>
      </c>
      <c r="G65" s="9"/>
      <c r="H65" s="10"/>
      <c r="I65" s="11"/>
      <c r="J65" s="11"/>
      <c r="K65" s="12"/>
      <c r="L65" s="12"/>
      <c r="M65" s="12"/>
      <c r="N65" s="12"/>
      <c r="O65" s="12"/>
      <c r="P65" s="12"/>
      <c r="Q65" s="9"/>
      <c r="R65" s="10"/>
      <c r="S65" s="11"/>
      <c r="T65" s="11"/>
      <c r="U65" s="12"/>
      <c r="V65" s="12"/>
      <c r="W65" s="12"/>
      <c r="X65" s="12"/>
      <c r="Y65" s="12"/>
      <c r="Z65" s="12"/>
      <c r="AA65" s="9"/>
      <c r="AB65" s="10"/>
      <c r="AC65" s="11"/>
      <c r="AD65" s="11"/>
      <c r="AE65" s="12"/>
      <c r="AF65" s="12"/>
      <c r="AG65" s="12"/>
      <c r="AH65" s="12"/>
      <c r="AI65" s="12"/>
      <c r="AJ65" s="12"/>
      <c r="AK65" s="9"/>
      <c r="AL65" s="10"/>
      <c r="AM65" s="11"/>
      <c r="AN65" s="11"/>
      <c r="AO65" s="12"/>
      <c r="AP65" s="12"/>
      <c r="AQ65" s="12"/>
      <c r="AR65" s="12"/>
      <c r="AS65" s="12"/>
      <c r="AT65" s="12"/>
      <c r="AU65" s="9"/>
      <c r="AV65" s="10"/>
      <c r="AW65" s="11"/>
      <c r="AX65" s="11"/>
      <c r="AY65" s="12"/>
      <c r="AZ65" s="12"/>
      <c r="BA65" s="12"/>
      <c r="BB65" s="12"/>
      <c r="BC65" s="12"/>
      <c r="BD65" s="12"/>
      <c r="BE65" s="9"/>
      <c r="BF65" s="10"/>
      <c r="BG65" s="11"/>
      <c r="BH65" s="11"/>
      <c r="BI65" s="12"/>
      <c r="BJ65" s="12"/>
      <c r="BK65" s="12"/>
      <c r="BL65" s="12"/>
      <c r="BM65" s="12"/>
      <c r="BN65" s="12"/>
      <c r="BO65" s="9"/>
      <c r="BP65" s="10"/>
      <c r="BQ65" s="11"/>
      <c r="BR65" s="11"/>
      <c r="BS65" s="12"/>
      <c r="BT65" s="12"/>
      <c r="BU65" s="12"/>
      <c r="BV65" s="12"/>
      <c r="BW65" s="12"/>
      <c r="BX65" s="12"/>
      <c r="BY65" s="9"/>
      <c r="BZ65" s="10"/>
      <c r="CA65" s="11"/>
      <c r="CB65" s="11"/>
      <c r="CC65" s="12"/>
      <c r="CD65" s="12"/>
      <c r="CE65" s="12"/>
      <c r="CF65" s="12"/>
      <c r="CG65" s="12"/>
      <c r="CH65" s="12"/>
      <c r="CI65" s="9"/>
      <c r="CJ65" s="10"/>
      <c r="CK65" s="11"/>
      <c r="CL65" s="11"/>
      <c r="CM65" s="12"/>
      <c r="CN65" s="12"/>
      <c r="CO65" s="12"/>
      <c r="CP65" s="12"/>
      <c r="CQ65" s="12"/>
      <c r="CR65" s="12"/>
      <c r="CS65" s="9"/>
      <c r="CT65" s="10"/>
      <c r="CU65" s="11"/>
      <c r="CV65" s="11"/>
      <c r="CW65" s="12"/>
      <c r="CX65" s="12"/>
      <c r="CY65" s="12"/>
      <c r="CZ65" s="12"/>
      <c r="DA65" s="12"/>
      <c r="DB65" s="12"/>
      <c r="DC65" s="9"/>
      <c r="DD65" s="10"/>
      <c r="DE65" s="11"/>
      <c r="DF65" s="11"/>
      <c r="DG65" s="12"/>
      <c r="DH65" s="12"/>
      <c r="DI65" s="12"/>
      <c r="DJ65" s="12"/>
      <c r="DK65" s="12"/>
      <c r="DL65" s="12"/>
      <c r="DM65" s="9"/>
      <c r="DN65" s="10"/>
      <c r="DO65" s="11"/>
      <c r="DP65" s="11"/>
      <c r="DQ65" s="12"/>
      <c r="DR65" s="12"/>
      <c r="DS65" s="12"/>
      <c r="DT65" s="12"/>
      <c r="DU65" s="12"/>
      <c r="DV65" s="12"/>
      <c r="DW65" s="9"/>
      <c r="DX65" s="10"/>
      <c r="DY65" s="11"/>
      <c r="DZ65" s="11"/>
      <c r="EA65" s="12"/>
      <c r="EB65" s="12"/>
      <c r="EC65" s="12"/>
      <c r="ED65" s="12"/>
      <c r="EE65" s="12"/>
      <c r="EF65" s="12"/>
      <c r="EG65" s="9"/>
      <c r="EH65" s="10"/>
      <c r="EI65" s="11"/>
      <c r="EJ65" s="11"/>
      <c r="EK65" s="12"/>
      <c r="EL65" s="12"/>
      <c r="EM65" s="12"/>
      <c r="EN65" s="12"/>
      <c r="EO65" s="12"/>
      <c r="EP65" s="12"/>
      <c r="EQ65" s="9"/>
      <c r="ER65" s="10"/>
      <c r="ES65" s="11"/>
      <c r="ET65" s="11"/>
      <c r="EU65" s="12"/>
      <c r="EV65" s="12"/>
      <c r="EW65" s="12"/>
      <c r="EX65" s="12"/>
      <c r="EY65" s="12"/>
      <c r="EZ65" s="12"/>
      <c r="FA65" s="9"/>
      <c r="FB65" s="10"/>
      <c r="FC65" s="11"/>
      <c r="FD65" s="11"/>
      <c r="FE65" s="12"/>
      <c r="FF65" s="12"/>
      <c r="FG65" s="12"/>
      <c r="FH65" s="12"/>
      <c r="FI65" s="12"/>
      <c r="FJ65" s="12"/>
      <c r="FK65" s="9"/>
      <c r="FL65" s="10"/>
      <c r="FM65" s="11"/>
      <c r="FN65" s="11"/>
      <c r="FO65" s="12"/>
      <c r="FP65" s="12"/>
      <c r="FQ65" s="12"/>
      <c r="FR65" s="12"/>
      <c r="FS65" s="12"/>
      <c r="FT65" s="12"/>
      <c r="FU65" s="9"/>
      <c r="FV65" s="10"/>
      <c r="FW65" s="11"/>
      <c r="FX65" s="11"/>
      <c r="FY65" s="12"/>
      <c r="FZ65" s="12"/>
      <c r="GA65" s="12"/>
      <c r="GB65" s="12"/>
      <c r="GC65" s="12"/>
      <c r="GD65" s="12"/>
      <c r="GE65" s="9"/>
      <c r="GF65" s="10"/>
      <c r="GG65" s="11"/>
      <c r="GH65" s="11"/>
      <c r="GI65" s="12"/>
      <c r="GJ65" s="12"/>
      <c r="GK65" s="12"/>
      <c r="GL65" s="12"/>
      <c r="GM65" s="12"/>
      <c r="GN65" s="12"/>
      <c r="GO65" s="9"/>
      <c r="GP65" s="10"/>
      <c r="GQ65" s="11"/>
      <c r="GR65" s="11"/>
      <c r="GS65" s="12"/>
      <c r="GT65" s="12"/>
      <c r="GU65" s="12"/>
      <c r="GV65" s="12"/>
      <c r="GW65" s="12"/>
      <c r="GX65" s="12"/>
      <c r="GY65" s="9"/>
      <c r="GZ65" s="10"/>
      <c r="HA65" s="11"/>
      <c r="HB65" s="11"/>
      <c r="HC65" s="12"/>
      <c r="HD65" s="12"/>
      <c r="HE65" s="12"/>
      <c r="HF65" s="12"/>
      <c r="HG65" s="12"/>
      <c r="HH65" s="12"/>
      <c r="HI65" s="9"/>
      <c r="HJ65" s="10"/>
      <c r="HK65" s="11"/>
      <c r="HL65" s="11"/>
      <c r="HM65" s="12"/>
      <c r="HN65" s="12"/>
      <c r="HO65" s="12"/>
      <c r="HP65" s="12"/>
      <c r="HQ65" s="12"/>
      <c r="HR65" s="12"/>
      <c r="HS65" s="9"/>
      <c r="HT65" s="10"/>
      <c r="HU65" s="11"/>
      <c r="HV65" s="11"/>
      <c r="HW65" s="12"/>
      <c r="HX65" s="12"/>
      <c r="HY65" s="12"/>
      <c r="HZ65" s="12"/>
      <c r="IA65" s="12"/>
      <c r="IB65" s="12"/>
      <c r="IC65" s="9"/>
      <c r="ID65" s="10"/>
      <c r="IE65" s="11"/>
      <c r="IF65" s="11"/>
      <c r="IG65" s="12"/>
      <c r="IH65" s="12"/>
      <c r="II65" s="12"/>
      <c r="IJ65" s="12"/>
      <c r="IK65" s="12"/>
      <c r="IL65" s="12"/>
      <c r="IM65" s="9"/>
      <c r="IN65" s="10"/>
      <c r="IO65" s="11"/>
      <c r="IP65" s="11"/>
      <c r="IQ65" s="12"/>
      <c r="IR65" s="12"/>
    </row>
    <row r="66" spans="1:252" s="13" customFormat="1" ht="15.75">
      <c r="A66" s="32" t="s">
        <v>155</v>
      </c>
      <c r="B66" s="18" t="s">
        <v>156</v>
      </c>
      <c r="C66" s="66">
        <v>7617755.4900000002</v>
      </c>
      <c r="D66" s="66">
        <v>16623040.529999999</v>
      </c>
      <c r="E66" s="66">
        <f t="shared" si="0"/>
        <v>9005285.0399999991</v>
      </c>
      <c r="F66" s="60">
        <f t="shared" si="2"/>
        <v>218.21441436157198</v>
      </c>
      <c r="G66" s="9"/>
      <c r="H66" s="10"/>
      <c r="I66" s="11"/>
      <c r="J66" s="11"/>
      <c r="K66" s="12"/>
      <c r="L66" s="12"/>
      <c r="M66" s="12"/>
      <c r="N66" s="12"/>
      <c r="O66" s="12"/>
      <c r="P66" s="12"/>
      <c r="Q66" s="9"/>
      <c r="R66" s="10"/>
      <c r="S66" s="11"/>
      <c r="T66" s="11"/>
      <c r="U66" s="12"/>
      <c r="V66" s="12"/>
      <c r="W66" s="12"/>
      <c r="X66" s="12"/>
      <c r="Y66" s="12"/>
      <c r="Z66" s="12"/>
      <c r="AA66" s="9"/>
      <c r="AB66" s="10"/>
      <c r="AC66" s="11"/>
      <c r="AD66" s="11"/>
      <c r="AE66" s="12"/>
      <c r="AF66" s="12"/>
      <c r="AG66" s="12"/>
      <c r="AH66" s="12"/>
      <c r="AI66" s="12"/>
      <c r="AJ66" s="12"/>
      <c r="AK66" s="9"/>
      <c r="AL66" s="10"/>
      <c r="AM66" s="11"/>
      <c r="AN66" s="11"/>
      <c r="AO66" s="12"/>
      <c r="AP66" s="12"/>
      <c r="AQ66" s="12"/>
      <c r="AR66" s="12"/>
      <c r="AS66" s="12"/>
      <c r="AT66" s="12"/>
      <c r="AU66" s="9"/>
      <c r="AV66" s="10"/>
      <c r="AW66" s="11"/>
      <c r="AX66" s="11"/>
      <c r="AY66" s="12"/>
      <c r="AZ66" s="12"/>
      <c r="BA66" s="12"/>
      <c r="BB66" s="12"/>
      <c r="BC66" s="12"/>
      <c r="BD66" s="12"/>
      <c r="BE66" s="9"/>
      <c r="BF66" s="10"/>
      <c r="BG66" s="11"/>
      <c r="BH66" s="11"/>
      <c r="BI66" s="12"/>
      <c r="BJ66" s="12"/>
      <c r="BK66" s="12"/>
      <c r="BL66" s="12"/>
      <c r="BM66" s="12"/>
      <c r="BN66" s="12"/>
      <c r="BO66" s="9"/>
      <c r="BP66" s="10"/>
      <c r="BQ66" s="11"/>
      <c r="BR66" s="11"/>
      <c r="BS66" s="12"/>
      <c r="BT66" s="12"/>
      <c r="BU66" s="12"/>
      <c r="BV66" s="12"/>
      <c r="BW66" s="12"/>
      <c r="BX66" s="12"/>
      <c r="BY66" s="9"/>
      <c r="BZ66" s="10"/>
      <c r="CA66" s="11"/>
      <c r="CB66" s="11"/>
      <c r="CC66" s="12"/>
      <c r="CD66" s="12"/>
      <c r="CE66" s="12"/>
      <c r="CF66" s="12"/>
      <c r="CG66" s="12"/>
      <c r="CH66" s="12"/>
      <c r="CI66" s="9"/>
      <c r="CJ66" s="10"/>
      <c r="CK66" s="11"/>
      <c r="CL66" s="11"/>
      <c r="CM66" s="12"/>
      <c r="CN66" s="12"/>
      <c r="CO66" s="12"/>
      <c r="CP66" s="12"/>
      <c r="CQ66" s="12"/>
      <c r="CR66" s="12"/>
      <c r="CS66" s="9"/>
      <c r="CT66" s="10"/>
      <c r="CU66" s="11"/>
      <c r="CV66" s="11"/>
      <c r="CW66" s="12"/>
      <c r="CX66" s="12"/>
      <c r="CY66" s="12"/>
      <c r="CZ66" s="12"/>
      <c r="DA66" s="12"/>
      <c r="DB66" s="12"/>
      <c r="DC66" s="9"/>
      <c r="DD66" s="10"/>
      <c r="DE66" s="11"/>
      <c r="DF66" s="11"/>
      <c r="DG66" s="12"/>
      <c r="DH66" s="12"/>
      <c r="DI66" s="12"/>
      <c r="DJ66" s="12"/>
      <c r="DK66" s="12"/>
      <c r="DL66" s="12"/>
      <c r="DM66" s="9"/>
      <c r="DN66" s="10"/>
      <c r="DO66" s="11"/>
      <c r="DP66" s="11"/>
      <c r="DQ66" s="12"/>
      <c r="DR66" s="12"/>
      <c r="DS66" s="12"/>
      <c r="DT66" s="12"/>
      <c r="DU66" s="12"/>
      <c r="DV66" s="12"/>
      <c r="DW66" s="9"/>
      <c r="DX66" s="10"/>
      <c r="DY66" s="11"/>
      <c r="DZ66" s="11"/>
      <c r="EA66" s="12"/>
      <c r="EB66" s="12"/>
      <c r="EC66" s="12"/>
      <c r="ED66" s="12"/>
      <c r="EE66" s="12"/>
      <c r="EF66" s="12"/>
      <c r="EG66" s="9"/>
      <c r="EH66" s="10"/>
      <c r="EI66" s="11"/>
      <c r="EJ66" s="11"/>
      <c r="EK66" s="12"/>
      <c r="EL66" s="12"/>
      <c r="EM66" s="12"/>
      <c r="EN66" s="12"/>
      <c r="EO66" s="12"/>
      <c r="EP66" s="12"/>
      <c r="EQ66" s="9"/>
      <c r="ER66" s="10"/>
      <c r="ES66" s="11"/>
      <c r="ET66" s="11"/>
      <c r="EU66" s="12"/>
      <c r="EV66" s="12"/>
      <c r="EW66" s="12"/>
      <c r="EX66" s="12"/>
      <c r="EY66" s="12"/>
      <c r="EZ66" s="12"/>
      <c r="FA66" s="9"/>
      <c r="FB66" s="10"/>
      <c r="FC66" s="11"/>
      <c r="FD66" s="11"/>
      <c r="FE66" s="12"/>
      <c r="FF66" s="12"/>
      <c r="FG66" s="12"/>
      <c r="FH66" s="12"/>
      <c r="FI66" s="12"/>
      <c r="FJ66" s="12"/>
      <c r="FK66" s="9"/>
      <c r="FL66" s="10"/>
      <c r="FM66" s="11"/>
      <c r="FN66" s="11"/>
      <c r="FO66" s="12"/>
      <c r="FP66" s="12"/>
      <c r="FQ66" s="12"/>
      <c r="FR66" s="12"/>
      <c r="FS66" s="12"/>
      <c r="FT66" s="12"/>
      <c r="FU66" s="9"/>
      <c r="FV66" s="10"/>
      <c r="FW66" s="11"/>
      <c r="FX66" s="11"/>
      <c r="FY66" s="12"/>
      <c r="FZ66" s="12"/>
      <c r="GA66" s="12"/>
      <c r="GB66" s="12"/>
      <c r="GC66" s="12"/>
      <c r="GD66" s="12"/>
      <c r="GE66" s="9"/>
      <c r="GF66" s="10"/>
      <c r="GG66" s="11"/>
      <c r="GH66" s="11"/>
      <c r="GI66" s="12"/>
      <c r="GJ66" s="12"/>
      <c r="GK66" s="12"/>
      <c r="GL66" s="12"/>
      <c r="GM66" s="12"/>
      <c r="GN66" s="12"/>
      <c r="GO66" s="9"/>
      <c r="GP66" s="10"/>
      <c r="GQ66" s="11"/>
      <c r="GR66" s="11"/>
      <c r="GS66" s="12"/>
      <c r="GT66" s="12"/>
      <c r="GU66" s="12"/>
      <c r="GV66" s="12"/>
      <c r="GW66" s="12"/>
      <c r="GX66" s="12"/>
      <c r="GY66" s="9"/>
      <c r="GZ66" s="10"/>
      <c r="HA66" s="11"/>
      <c r="HB66" s="11"/>
      <c r="HC66" s="12"/>
      <c r="HD66" s="12"/>
      <c r="HE66" s="12"/>
      <c r="HF66" s="12"/>
      <c r="HG66" s="12"/>
      <c r="HH66" s="12"/>
      <c r="HI66" s="9"/>
      <c r="HJ66" s="10"/>
      <c r="HK66" s="11"/>
      <c r="HL66" s="11"/>
      <c r="HM66" s="12"/>
      <c r="HN66" s="12"/>
      <c r="HO66" s="12"/>
      <c r="HP66" s="12"/>
      <c r="HQ66" s="12"/>
      <c r="HR66" s="12"/>
      <c r="HS66" s="9"/>
      <c r="HT66" s="10"/>
      <c r="HU66" s="11"/>
      <c r="HV66" s="11"/>
      <c r="HW66" s="12"/>
      <c r="HX66" s="12"/>
      <c r="HY66" s="12"/>
      <c r="HZ66" s="12"/>
      <c r="IA66" s="12"/>
      <c r="IB66" s="12"/>
      <c r="IC66" s="9"/>
      <c r="ID66" s="10"/>
      <c r="IE66" s="11"/>
      <c r="IF66" s="11"/>
      <c r="IG66" s="12"/>
      <c r="IH66" s="12"/>
      <c r="II66" s="12"/>
      <c r="IJ66" s="12"/>
      <c r="IK66" s="12"/>
      <c r="IL66" s="12"/>
      <c r="IM66" s="9"/>
      <c r="IN66" s="10"/>
      <c r="IO66" s="11"/>
      <c r="IP66" s="11"/>
      <c r="IQ66" s="12"/>
      <c r="IR66" s="12"/>
    </row>
    <row r="67" spans="1:252" s="13" customFormat="1" ht="15">
      <c r="A67" s="32" t="s">
        <v>94</v>
      </c>
      <c r="B67" s="28" t="s">
        <v>24</v>
      </c>
      <c r="C67" s="66">
        <v>660855343.00999999</v>
      </c>
      <c r="D67" s="66">
        <v>1507628754.9000001</v>
      </c>
      <c r="E67" s="66">
        <f t="shared" si="0"/>
        <v>846773411.8900001</v>
      </c>
      <c r="F67" s="60">
        <f t="shared" si="2"/>
        <v>228.13294480350245</v>
      </c>
    </row>
    <row r="68" spans="1:252" s="13" customFormat="1" ht="14.25">
      <c r="A68" s="31" t="s">
        <v>44</v>
      </c>
      <c r="B68" s="23" t="s">
        <v>51</v>
      </c>
      <c r="C68" s="64">
        <f>C69+C70+C71+C72+C73</f>
        <v>13729854595.09</v>
      </c>
      <c r="D68" s="64">
        <f>D69+D70+D71+D72+D73</f>
        <v>15441066905.07</v>
      </c>
      <c r="E68" s="64">
        <f t="shared" si="0"/>
        <v>1711212309.9799995</v>
      </c>
      <c r="F68" s="65">
        <f t="shared" si="2"/>
        <v>112.4634408771667</v>
      </c>
    </row>
    <row r="69" spans="1:252" s="13" customFormat="1" ht="18.75" customHeight="1">
      <c r="A69" s="32" t="s">
        <v>95</v>
      </c>
      <c r="B69" s="18" t="s">
        <v>117</v>
      </c>
      <c r="C69" s="66">
        <v>112838892.64</v>
      </c>
      <c r="D69" s="66">
        <v>143101990.69</v>
      </c>
      <c r="E69" s="66">
        <f t="shared" si="0"/>
        <v>30263098.049999997</v>
      </c>
      <c r="F69" s="60">
        <f t="shared" si="2"/>
        <v>126.81974037670776</v>
      </c>
    </row>
    <row r="70" spans="1:252" s="13" customFormat="1" ht="17.25" customHeight="1">
      <c r="A70" s="32" t="s">
        <v>96</v>
      </c>
      <c r="B70" s="18" t="s">
        <v>118</v>
      </c>
      <c r="C70" s="66">
        <v>1928839639.1500001</v>
      </c>
      <c r="D70" s="66">
        <v>1808319011.54</v>
      </c>
      <c r="E70" s="66">
        <f t="shared" si="0"/>
        <v>-120520627.61000013</v>
      </c>
      <c r="F70" s="60">
        <f t="shared" si="2"/>
        <v>93.751651243381176</v>
      </c>
    </row>
    <row r="71" spans="1:252" s="13" customFormat="1" ht="17.25" customHeight="1">
      <c r="A71" s="32" t="s">
        <v>97</v>
      </c>
      <c r="B71" s="18" t="s">
        <v>119</v>
      </c>
      <c r="C71" s="66">
        <v>8226360032.7200003</v>
      </c>
      <c r="D71" s="66">
        <v>8612393666.7399998</v>
      </c>
      <c r="E71" s="66">
        <f t="shared" si="0"/>
        <v>386033634.0199995</v>
      </c>
      <c r="F71" s="60">
        <f t="shared" si="2"/>
        <v>104.69264209789708</v>
      </c>
    </row>
    <row r="72" spans="1:252" s="13" customFormat="1" ht="15">
      <c r="A72" s="32" t="s">
        <v>98</v>
      </c>
      <c r="B72" s="18" t="s">
        <v>52</v>
      </c>
      <c r="C72" s="66">
        <v>3280069851.5900002</v>
      </c>
      <c r="D72" s="66">
        <v>4382311085.3699999</v>
      </c>
      <c r="E72" s="66">
        <f t="shared" si="0"/>
        <v>1102241233.7799997</v>
      </c>
      <c r="F72" s="60">
        <f t="shared" si="2"/>
        <v>133.60420002170662</v>
      </c>
    </row>
    <row r="73" spans="1:252" s="13" customFormat="1" ht="15">
      <c r="A73" s="32" t="s">
        <v>99</v>
      </c>
      <c r="B73" s="18" t="s">
        <v>120</v>
      </c>
      <c r="C73" s="66">
        <v>181746178.99000001</v>
      </c>
      <c r="D73" s="66">
        <v>494941150.73000002</v>
      </c>
      <c r="E73" s="66">
        <f t="shared" si="0"/>
        <v>313194971.74000001</v>
      </c>
      <c r="F73" s="60">
        <f t="shared" si="2"/>
        <v>272.32547802682143</v>
      </c>
    </row>
    <row r="74" spans="1:252" s="13" customFormat="1" ht="14.25">
      <c r="A74" s="31" t="s">
        <v>41</v>
      </c>
      <c r="B74" s="23" t="s">
        <v>25</v>
      </c>
      <c r="C74" s="64">
        <f>C75+C76+C77+C78</f>
        <v>885826604.88999999</v>
      </c>
      <c r="D74" s="64">
        <f>D75+D76+D77+D78</f>
        <v>1112699640.7</v>
      </c>
      <c r="E74" s="64">
        <f t="shared" si="0"/>
        <v>226873035.81000006</v>
      </c>
      <c r="F74" s="65">
        <f t="shared" si="2"/>
        <v>125.6114497529878</v>
      </c>
    </row>
    <row r="75" spans="1:252" s="13" customFormat="1" ht="15">
      <c r="A75" s="32" t="s">
        <v>100</v>
      </c>
      <c r="B75" s="17" t="s">
        <v>26</v>
      </c>
      <c r="C75" s="66">
        <v>34449820.609999999</v>
      </c>
      <c r="D75" s="66">
        <v>157723302.58000001</v>
      </c>
      <c r="E75" s="66">
        <f t="shared" si="0"/>
        <v>123273481.97000001</v>
      </c>
      <c r="F75" s="60">
        <f t="shared" ref="F75:F88" si="4">D75/C75*100</f>
        <v>457.83490243840782</v>
      </c>
    </row>
    <row r="76" spans="1:252" s="13" customFormat="1" ht="15">
      <c r="A76" s="32" t="s">
        <v>101</v>
      </c>
      <c r="B76" s="28" t="s">
        <v>27</v>
      </c>
      <c r="C76" s="66">
        <v>508821061.57999998</v>
      </c>
      <c r="D76" s="66">
        <v>547196296.89999998</v>
      </c>
      <c r="E76" s="66">
        <f t="shared" si="0"/>
        <v>38375235.319999993</v>
      </c>
      <c r="F76" s="60">
        <f t="shared" si="4"/>
        <v>107.54199034152332</v>
      </c>
    </row>
    <row r="77" spans="1:252" s="13" customFormat="1" ht="15">
      <c r="A77" s="32" t="s">
        <v>102</v>
      </c>
      <c r="B77" s="28" t="s">
        <v>28</v>
      </c>
      <c r="C77" s="56">
        <v>331059936.56999999</v>
      </c>
      <c r="D77" s="56">
        <v>390241279.67000002</v>
      </c>
      <c r="E77" s="56">
        <f t="shared" ref="E77:E88" si="5">D77-C77</f>
        <v>59181343.100000024</v>
      </c>
      <c r="F77" s="60">
        <f t="shared" si="4"/>
        <v>117.87632285354668</v>
      </c>
    </row>
    <row r="78" spans="1:252" s="13" customFormat="1" ht="15">
      <c r="A78" s="32" t="s">
        <v>103</v>
      </c>
      <c r="B78" s="28" t="s">
        <v>29</v>
      </c>
      <c r="C78" s="66">
        <v>11495786.130000001</v>
      </c>
      <c r="D78" s="66">
        <v>17538761.550000001</v>
      </c>
      <c r="E78" s="66">
        <f t="shared" si="5"/>
        <v>6042975.4199999999</v>
      </c>
      <c r="F78" s="60">
        <f t="shared" si="4"/>
        <v>152.56687408466948</v>
      </c>
    </row>
    <row r="79" spans="1:252" s="13" customFormat="1" ht="14.25">
      <c r="A79" s="31" t="s">
        <v>47</v>
      </c>
      <c r="B79" s="23" t="s">
        <v>30</v>
      </c>
      <c r="C79" s="64">
        <f>C80+C81+C82</f>
        <v>102354499.95999999</v>
      </c>
      <c r="D79" s="64">
        <f>D80+D81+D82</f>
        <v>125396735.86000001</v>
      </c>
      <c r="E79" s="64">
        <f t="shared" si="5"/>
        <v>23042235.900000021</v>
      </c>
      <c r="F79" s="65">
        <f t="shared" si="4"/>
        <v>122.51218647837163</v>
      </c>
    </row>
    <row r="80" spans="1:252" s="13" customFormat="1" ht="15">
      <c r="A80" s="32" t="s">
        <v>104</v>
      </c>
      <c r="B80" s="28" t="s">
        <v>115</v>
      </c>
      <c r="C80" s="66">
        <v>44755666</v>
      </c>
      <c r="D80" s="66">
        <v>52792233</v>
      </c>
      <c r="E80" s="66">
        <f t="shared" si="5"/>
        <v>8036567</v>
      </c>
      <c r="F80" s="60">
        <f t="shared" si="4"/>
        <v>117.95653538034716</v>
      </c>
    </row>
    <row r="81" spans="1:6" s="13" customFormat="1" ht="15">
      <c r="A81" s="32" t="s">
        <v>105</v>
      </c>
      <c r="B81" s="28" t="s">
        <v>116</v>
      </c>
      <c r="C81" s="66">
        <v>43733783.969999999</v>
      </c>
      <c r="D81" s="66">
        <v>50644507.43</v>
      </c>
      <c r="E81" s="66">
        <f t="shared" si="5"/>
        <v>6910723.4600000009</v>
      </c>
      <c r="F81" s="60">
        <f t="shared" si="4"/>
        <v>115.80179630635332</v>
      </c>
    </row>
    <row r="82" spans="1:6" s="13" customFormat="1" ht="15">
      <c r="A82" s="32" t="s">
        <v>106</v>
      </c>
      <c r="B82" s="27" t="s">
        <v>31</v>
      </c>
      <c r="C82" s="66">
        <v>13865049.99</v>
      </c>
      <c r="D82" s="66">
        <v>21959995.43</v>
      </c>
      <c r="E82" s="66">
        <f t="shared" si="5"/>
        <v>8094945.4399999995</v>
      </c>
      <c r="F82" s="60">
        <f t="shared" si="4"/>
        <v>158.38381719386788</v>
      </c>
    </row>
    <row r="83" spans="1:6" s="13" customFormat="1" ht="28.5">
      <c r="A83" s="31" t="s">
        <v>42</v>
      </c>
      <c r="B83" s="23" t="s">
        <v>164</v>
      </c>
      <c r="C83" s="64">
        <f>C84</f>
        <v>181704243.72999999</v>
      </c>
      <c r="D83" s="64">
        <f>D84</f>
        <v>156403340.06999999</v>
      </c>
      <c r="E83" s="64">
        <f t="shared" si="5"/>
        <v>-25300903.659999996</v>
      </c>
      <c r="F83" s="65">
        <f t="shared" si="4"/>
        <v>86.075777240736656</v>
      </c>
    </row>
    <row r="84" spans="1:6" s="13" customFormat="1" ht="15">
      <c r="A84" s="32" t="s">
        <v>107</v>
      </c>
      <c r="B84" s="27" t="s">
        <v>165</v>
      </c>
      <c r="C84" s="66">
        <v>181704243.72999999</v>
      </c>
      <c r="D84" s="66">
        <v>156403340.06999999</v>
      </c>
      <c r="E84" s="66">
        <f t="shared" si="5"/>
        <v>-25300903.659999996</v>
      </c>
      <c r="F84" s="60">
        <f t="shared" si="4"/>
        <v>86.075777240736656</v>
      </c>
    </row>
    <row r="85" spans="1:6" s="13" customFormat="1" ht="57.75" thickBot="1">
      <c r="A85" s="48" t="s">
        <v>108</v>
      </c>
      <c r="B85" s="49" t="s">
        <v>0</v>
      </c>
      <c r="C85" s="70">
        <f>C86+C87+C88</f>
        <v>0</v>
      </c>
      <c r="D85" s="70">
        <f>D86+D87+D88</f>
        <v>0</v>
      </c>
      <c r="E85" s="70">
        <f t="shared" si="5"/>
        <v>0</v>
      </c>
      <c r="F85" s="71" t="s">
        <v>160</v>
      </c>
    </row>
    <row r="86" spans="1:6" s="13" customFormat="1" ht="45" hidden="1">
      <c r="A86" s="45" t="s">
        <v>109</v>
      </c>
      <c r="B86" s="46" t="s">
        <v>32</v>
      </c>
      <c r="C86" s="37">
        <v>0</v>
      </c>
      <c r="D86" s="40">
        <v>0</v>
      </c>
      <c r="E86" s="40">
        <f t="shared" si="5"/>
        <v>0</v>
      </c>
      <c r="F86" s="47" t="e">
        <f t="shared" si="4"/>
        <v>#DIV/0!</v>
      </c>
    </row>
    <row r="87" spans="1:6" s="13" customFormat="1" ht="15" hidden="1">
      <c r="A87" s="32" t="s">
        <v>110</v>
      </c>
      <c r="B87" s="22" t="s">
        <v>33</v>
      </c>
      <c r="C87" s="19">
        <v>0</v>
      </c>
      <c r="D87" s="42">
        <v>0</v>
      </c>
      <c r="E87" s="42">
        <f t="shared" si="5"/>
        <v>0</v>
      </c>
      <c r="F87" s="41" t="e">
        <f t="shared" si="4"/>
        <v>#DIV/0!</v>
      </c>
    </row>
    <row r="88" spans="1:6" s="13" customFormat="1" ht="15.75" hidden="1" thickBot="1">
      <c r="A88" s="35" t="s">
        <v>111</v>
      </c>
      <c r="B88" s="36" t="s">
        <v>34</v>
      </c>
      <c r="C88" s="38">
        <v>0</v>
      </c>
      <c r="D88" s="43">
        <v>0</v>
      </c>
      <c r="E88" s="43">
        <f t="shared" si="5"/>
        <v>0</v>
      </c>
      <c r="F88" s="44" t="e">
        <f t="shared" si="4"/>
        <v>#DIV/0!</v>
      </c>
    </row>
    <row r="89" spans="1:6" s="13" customFormat="1">
      <c r="A89" s="6"/>
      <c r="B89" s="5"/>
      <c r="C89" s="4"/>
      <c r="D89" s="5"/>
      <c r="E89" s="4"/>
      <c r="F89" s="7"/>
    </row>
    <row r="90" spans="1:6" s="13" customFormat="1">
      <c r="A90" s="6"/>
      <c r="B90" s="5"/>
      <c r="C90" s="4"/>
      <c r="D90" s="5"/>
      <c r="E90" s="4"/>
      <c r="F90" s="7"/>
    </row>
    <row r="91" spans="1:6" s="13" customFormat="1">
      <c r="A91" s="6"/>
      <c r="B91" s="5"/>
      <c r="C91" s="4"/>
      <c r="D91" s="5"/>
      <c r="E91" s="4"/>
      <c r="F91" s="7"/>
    </row>
  </sheetData>
  <mergeCells count="8">
    <mergeCell ref="C21:C22"/>
    <mergeCell ref="E21:E22"/>
    <mergeCell ref="F21:F22"/>
    <mergeCell ref="A2:F2"/>
    <mergeCell ref="A3:F3"/>
    <mergeCell ref="A4:F4"/>
    <mergeCell ref="A1:F1"/>
    <mergeCell ref="E5:F5"/>
  </mergeCells>
  <phoneticPr fontId="1" type="noConversion"/>
  <pageMargins left="0.98425196850393704" right="0" top="0.39370078740157483" bottom="0.43307086614173229" header="0" footer="0.23622047244094491"/>
  <pageSetup paperSize="9" scale="92" fitToHeight="0" orientation="landscape" r:id="rId1"/>
  <headerFooter differentFirst="1"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Расходы по Р,ПР</vt:lpstr>
      <vt:lpstr>'Расходы по Р,ПР'!Заголовки_для_печати</vt:lpstr>
      <vt:lpstr>'Расходы по Р,ПР'!Область_печати</vt:lpstr>
    </vt:vector>
  </TitlesOfParts>
  <Company>KFINKURSK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Чикалина Л.</dc:creator>
  <cp:lastModifiedBy>Lyahova_K</cp:lastModifiedBy>
  <cp:lastPrinted>2020-08-04T12:23:52Z</cp:lastPrinted>
  <dcterms:created xsi:type="dcterms:W3CDTF">2004-10-14T10:30:02Z</dcterms:created>
  <dcterms:modified xsi:type="dcterms:W3CDTF">2021-10-28T12:37:13Z</dcterms:modified>
</cp:coreProperties>
</file>