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Лист2" sheetId="5" r:id="rId1"/>
  </sheets>
  <definedNames>
    <definedName name="_xlnm.Print_Titles" localSheetId="0">Лист2!$3:$4</definedName>
    <definedName name="_xlnm.Print_Area" localSheetId="0">Лист2!$A$1:$I$262</definedName>
  </definedNames>
  <calcPr calcId="125725"/>
</workbook>
</file>

<file path=xl/calcChain.xml><?xml version="1.0" encoding="utf-8"?>
<calcChain xmlns="http://schemas.openxmlformats.org/spreadsheetml/2006/main">
  <c r="I10" i="5"/>
  <c r="I13"/>
  <c r="I16"/>
  <c r="I17"/>
  <c r="I18"/>
  <c r="I19"/>
  <c r="I20"/>
  <c r="I21"/>
  <c r="I22"/>
  <c r="I23"/>
  <c r="I24"/>
  <c r="I28"/>
  <c r="I29"/>
  <c r="I30"/>
  <c r="I31"/>
  <c r="I32"/>
  <c r="I35"/>
  <c r="I36"/>
  <c r="I37"/>
  <c r="I38"/>
  <c r="I42"/>
  <c r="I43"/>
  <c r="I44"/>
  <c r="I48"/>
  <c r="I49"/>
  <c r="I54"/>
  <c r="I55"/>
  <c r="I58"/>
  <c r="I59"/>
  <c r="I60"/>
  <c r="I68"/>
  <c r="I69"/>
  <c r="I70"/>
  <c r="I71"/>
  <c r="I72"/>
  <c r="I73"/>
  <c r="I74"/>
  <c r="I76"/>
  <c r="I77"/>
  <c r="I78"/>
  <c r="I81"/>
  <c r="I82"/>
  <c r="I83"/>
  <c r="I84"/>
  <c r="I85"/>
  <c r="I86"/>
  <c r="I88"/>
  <c r="I89"/>
  <c r="I90"/>
  <c r="I92"/>
  <c r="I94"/>
  <c r="I95"/>
  <c r="I96"/>
  <c r="I98"/>
  <c r="I99"/>
  <c r="I101"/>
  <c r="I102"/>
  <c r="I103"/>
  <c r="I104"/>
  <c r="I105"/>
  <c r="I106"/>
  <c r="I107"/>
  <c r="I108"/>
  <c r="I109"/>
  <c r="I110"/>
  <c r="I111"/>
  <c r="I113"/>
  <c r="I115"/>
  <c r="I116"/>
  <c r="I117"/>
  <c r="I118"/>
  <c r="I119"/>
  <c r="I120"/>
  <c r="I121"/>
  <c r="I124"/>
  <c r="I125"/>
  <c r="I127"/>
  <c r="I128"/>
  <c r="I130"/>
  <c r="I131"/>
  <c r="I134"/>
  <c r="I135"/>
  <c r="I136"/>
  <c r="I137"/>
  <c r="I138"/>
  <c r="I139"/>
  <c r="I141"/>
  <c r="I142"/>
  <c r="I143"/>
  <c r="I144"/>
  <c r="I145"/>
  <c r="I148"/>
  <c r="I149"/>
  <c r="I151"/>
  <c r="I152"/>
  <c r="I153"/>
  <c r="I154"/>
  <c r="I155"/>
  <c r="I158"/>
  <c r="I159"/>
  <c r="I160"/>
  <c r="I161"/>
  <c r="I162"/>
  <c r="I163"/>
  <c r="I164"/>
  <c r="I170"/>
  <c r="I171"/>
  <c r="I172"/>
  <c r="I173"/>
  <c r="I174"/>
  <c r="I175"/>
  <c r="I176"/>
  <c r="I177"/>
  <c r="I178"/>
  <c r="I179"/>
  <c r="I180"/>
  <c r="I181"/>
  <c r="I182"/>
  <c r="I183"/>
  <c r="I184"/>
  <c r="I185"/>
  <c r="I187"/>
  <c r="I189"/>
  <c r="I190"/>
  <c r="I191"/>
  <c r="I192"/>
  <c r="I194"/>
  <c r="I195"/>
  <c r="I196"/>
  <c r="I200"/>
  <c r="I201"/>
  <c r="I202"/>
  <c r="I203"/>
  <c r="I206"/>
  <c r="I207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8"/>
  <c r="I229"/>
  <c r="I230"/>
  <c r="I231"/>
  <c r="I232"/>
  <c r="I233"/>
  <c r="I234"/>
  <c r="I235"/>
  <c r="I236"/>
  <c r="I237"/>
  <c r="I238"/>
  <c r="I239"/>
  <c r="I241"/>
  <c r="I242"/>
  <c r="I243"/>
  <c r="I244"/>
  <c r="I245"/>
  <c r="I246"/>
  <c r="I247"/>
  <c r="I248"/>
  <c r="I249"/>
  <c r="I251"/>
  <c r="I252"/>
  <c r="I253"/>
  <c r="I254"/>
  <c r="I256"/>
  <c r="I257"/>
  <c r="I258"/>
  <c r="H10"/>
  <c r="H13"/>
  <c r="H16"/>
  <c r="H17"/>
  <c r="H18"/>
  <c r="H19"/>
  <c r="H20"/>
  <c r="H21"/>
  <c r="H22"/>
  <c r="H23"/>
  <c r="H24"/>
  <c r="H28"/>
  <c r="H29"/>
  <c r="H30"/>
  <c r="H31"/>
  <c r="H32"/>
  <c r="H35"/>
  <c r="H36"/>
  <c r="H37"/>
  <c r="H38"/>
  <c r="H42"/>
  <c r="H43"/>
  <c r="H44"/>
  <c r="H45"/>
  <c r="H46"/>
  <c r="H47"/>
  <c r="H48"/>
  <c r="H49"/>
  <c r="H54"/>
  <c r="H55"/>
  <c r="H58"/>
  <c r="H59"/>
  <c r="H60"/>
  <c r="H68"/>
  <c r="H69"/>
  <c r="H70"/>
  <c r="H71"/>
  <c r="H72"/>
  <c r="H73"/>
  <c r="H74"/>
  <c r="H76"/>
  <c r="H77"/>
  <c r="H78"/>
  <c r="H81"/>
  <c r="H82"/>
  <c r="H83"/>
  <c r="H84"/>
  <c r="H85"/>
  <c r="H86"/>
  <c r="H88"/>
  <c r="H89"/>
  <c r="H90"/>
  <c r="H92"/>
  <c r="H94"/>
  <c r="H95"/>
  <c r="H96"/>
  <c r="H98"/>
  <c r="H99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G10"/>
  <c r="G13"/>
  <c r="G16"/>
  <c r="G17"/>
  <c r="G18"/>
  <c r="G19"/>
  <c r="G21"/>
  <c r="G23"/>
  <c r="G24"/>
  <c r="G28"/>
  <c r="G29"/>
  <c r="G30"/>
  <c r="G31"/>
  <c r="G32"/>
  <c r="G35"/>
  <c r="G36"/>
  <c r="G37"/>
  <c r="G38"/>
  <c r="G42"/>
  <c r="G43"/>
  <c r="G48"/>
  <c r="G54"/>
  <c r="G55"/>
  <c r="G58"/>
  <c r="G59"/>
  <c r="G60"/>
  <c r="G68"/>
  <c r="G69"/>
  <c r="G70"/>
  <c r="G71"/>
  <c r="G73"/>
  <c r="G76"/>
  <c r="G77"/>
  <c r="G78"/>
  <c r="G81"/>
  <c r="G82"/>
  <c r="G83"/>
  <c r="G84"/>
  <c r="G85"/>
  <c r="G88"/>
  <c r="G89"/>
  <c r="G90"/>
  <c r="G92"/>
  <c r="G94"/>
  <c r="G96"/>
  <c r="G98"/>
  <c r="G99"/>
  <c r="G103"/>
  <c r="G104"/>
  <c r="G105"/>
  <c r="G106"/>
  <c r="G107"/>
  <c r="G108"/>
  <c r="G111"/>
  <c r="G112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5"/>
  <c r="G136"/>
  <c r="G137"/>
  <c r="G139"/>
  <c r="G141"/>
  <c r="G142"/>
  <c r="G143"/>
  <c r="G144"/>
  <c r="G145"/>
  <c r="G146"/>
  <c r="G147"/>
  <c r="G148"/>
  <c r="G150"/>
  <c r="G151"/>
  <c r="G152"/>
  <c r="G156"/>
  <c r="G157"/>
  <c r="G158"/>
  <c r="G159"/>
  <c r="G160"/>
  <c r="G161"/>
  <c r="G162"/>
  <c r="G163"/>
  <c r="G164"/>
  <c r="G165"/>
  <c r="G166"/>
  <c r="G167"/>
  <c r="G168"/>
  <c r="G169"/>
  <c r="G171"/>
  <c r="G172"/>
  <c r="G173"/>
  <c r="G174"/>
  <c r="G175"/>
  <c r="G177"/>
  <c r="G178"/>
  <c r="G179"/>
  <c r="G180"/>
  <c r="G181"/>
  <c r="G182"/>
  <c r="G183"/>
  <c r="G184"/>
  <c r="G185"/>
  <c r="G186"/>
  <c r="G187"/>
  <c r="G188"/>
  <c r="G190"/>
  <c r="G191"/>
  <c r="G192"/>
  <c r="G193"/>
  <c r="G194"/>
  <c r="G195"/>
  <c r="G196"/>
  <c r="G197"/>
  <c r="G198"/>
  <c r="G200"/>
  <c r="G201"/>
  <c r="G202"/>
  <c r="G203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8"/>
  <c r="G229"/>
  <c r="G230"/>
  <c r="G238"/>
  <c r="G239"/>
  <c r="G240"/>
  <c r="G249"/>
  <c r="G250"/>
  <c r="G251"/>
  <c r="G254"/>
  <c r="G256"/>
  <c r="G257"/>
  <c r="G258"/>
  <c r="F10"/>
  <c r="F13"/>
  <c r="F16"/>
  <c r="F17"/>
  <c r="F18"/>
  <c r="F19"/>
  <c r="F21"/>
  <c r="F23"/>
  <c r="F24"/>
  <c r="F28"/>
  <c r="F29"/>
  <c r="F30"/>
  <c r="F31"/>
  <c r="F32"/>
  <c r="F35"/>
  <c r="F36"/>
  <c r="F37"/>
  <c r="F38"/>
  <c r="F42"/>
  <c r="F43"/>
  <c r="F48"/>
  <c r="F54"/>
  <c r="F55"/>
  <c r="F58"/>
  <c r="F59"/>
  <c r="F60"/>
  <c r="F68"/>
  <c r="F69"/>
  <c r="F70"/>
  <c r="F71"/>
  <c r="F73"/>
  <c r="F76"/>
  <c r="F78"/>
  <c r="F81"/>
  <c r="F82"/>
  <c r="F83"/>
  <c r="F84"/>
  <c r="F85"/>
  <c r="F88"/>
  <c r="F89"/>
  <c r="F90"/>
  <c r="F92"/>
  <c r="F94"/>
  <c r="F96"/>
  <c r="F98"/>
  <c r="F99"/>
  <c r="F104"/>
  <c r="F105"/>
  <c r="F106"/>
  <c r="F107"/>
  <c r="F111"/>
  <c r="F112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5"/>
  <c r="F136"/>
  <c r="F137"/>
  <c r="F139"/>
  <c r="F141"/>
  <c r="F142"/>
  <c r="F143"/>
  <c r="F144"/>
  <c r="F145"/>
  <c r="F146"/>
  <c r="F147"/>
  <c r="F148"/>
  <c r="F150"/>
  <c r="F151"/>
  <c r="F152"/>
  <c r="F156"/>
  <c r="F157"/>
  <c r="F158"/>
  <c r="F159"/>
  <c r="F160"/>
  <c r="F161"/>
  <c r="F162"/>
  <c r="F163"/>
  <c r="F164"/>
  <c r="F166"/>
  <c r="F167"/>
  <c r="F168"/>
  <c r="F169"/>
  <c r="F171"/>
  <c r="F172"/>
  <c r="F173"/>
  <c r="F174"/>
  <c r="F175"/>
  <c r="F177"/>
  <c r="F178"/>
  <c r="F179"/>
  <c r="F180"/>
  <c r="F181"/>
  <c r="F182"/>
  <c r="F183"/>
  <c r="F184"/>
  <c r="F185"/>
  <c r="F186"/>
  <c r="F187"/>
  <c r="F188"/>
  <c r="F190"/>
  <c r="F191"/>
  <c r="F192"/>
  <c r="F193"/>
  <c r="F194"/>
  <c r="F195"/>
  <c r="F196"/>
  <c r="F197"/>
  <c r="F198"/>
  <c r="F200"/>
  <c r="F201"/>
  <c r="F202"/>
  <c r="F203"/>
  <c r="F206"/>
  <c r="F207"/>
  <c r="F208"/>
  <c r="F209"/>
  <c r="F210"/>
  <c r="F212"/>
  <c r="F213"/>
  <c r="F214"/>
  <c r="F215"/>
  <c r="F216"/>
  <c r="F217"/>
  <c r="F218"/>
  <c r="F219"/>
  <c r="F220"/>
  <c r="F221"/>
  <c r="F222"/>
  <c r="F223"/>
  <c r="F230"/>
  <c r="F238"/>
  <c r="F239"/>
  <c r="F240"/>
  <c r="E9"/>
  <c r="I9" s="1"/>
  <c r="D9"/>
  <c r="C9"/>
  <c r="B9"/>
  <c r="B100"/>
  <c r="B93"/>
  <c r="B79"/>
  <c r="B75" s="1"/>
  <c r="G9" l="1"/>
  <c r="H9"/>
  <c r="F9"/>
  <c r="E14"/>
  <c r="D100"/>
  <c r="D93"/>
  <c r="D79"/>
  <c r="D75" s="1"/>
  <c r="D66" l="1"/>
  <c r="D65" s="1"/>
  <c r="E56"/>
  <c r="D56"/>
  <c r="G56" l="1"/>
  <c r="D52"/>
  <c r="D50" s="1"/>
  <c r="D40"/>
  <c r="D39" s="1"/>
  <c r="G5" l="1"/>
  <c r="D33" l="1"/>
  <c r="B14"/>
  <c r="D14"/>
  <c r="G14" s="1"/>
  <c r="H14" l="1"/>
  <c r="I14"/>
  <c r="D26"/>
  <c r="D25" s="1"/>
  <c r="D12"/>
  <c r="E79"/>
  <c r="C14"/>
  <c r="F14" s="1"/>
  <c r="B33"/>
  <c r="C33"/>
  <c r="E33"/>
  <c r="B40"/>
  <c r="C40"/>
  <c r="E40"/>
  <c r="C79"/>
  <c r="C100"/>
  <c r="E100"/>
  <c r="F5"/>
  <c r="G100" l="1"/>
  <c r="H100"/>
  <c r="I100"/>
  <c r="G79"/>
  <c r="H79"/>
  <c r="I79"/>
  <c r="F79"/>
  <c r="F33"/>
  <c r="I33"/>
  <c r="H33"/>
  <c r="G33"/>
  <c r="G40"/>
  <c r="F40"/>
  <c r="I40"/>
  <c r="H40"/>
  <c r="D8"/>
  <c r="D6" s="1"/>
  <c r="C75"/>
  <c r="E75"/>
  <c r="C93"/>
  <c r="E93"/>
  <c r="F75" l="1"/>
  <c r="G75"/>
  <c r="H75"/>
  <c r="I75"/>
  <c r="G93"/>
  <c r="H93"/>
  <c r="I93"/>
  <c r="F93"/>
  <c r="C87"/>
  <c r="E87"/>
  <c r="C66"/>
  <c r="C65" s="1"/>
  <c r="E66"/>
  <c r="C56"/>
  <c r="F56" s="1"/>
  <c r="C52"/>
  <c r="E52"/>
  <c r="C39"/>
  <c r="C26"/>
  <c r="C25" s="1"/>
  <c r="E26"/>
  <c r="F52" l="1"/>
  <c r="G52"/>
  <c r="F26"/>
  <c r="G26"/>
  <c r="G66"/>
  <c r="F66"/>
  <c r="F87"/>
  <c r="E8"/>
  <c r="E39"/>
  <c r="E25"/>
  <c r="E65"/>
  <c r="C50"/>
  <c r="E50"/>
  <c r="C8"/>
  <c r="I5"/>
  <c r="H5"/>
  <c r="G25" l="1"/>
  <c r="F25"/>
  <c r="G65"/>
  <c r="F65"/>
  <c r="G50"/>
  <c r="F50"/>
  <c r="F8"/>
  <c r="G8"/>
  <c r="F39"/>
  <c r="G39"/>
  <c r="C12"/>
  <c r="E12"/>
  <c r="C6"/>
  <c r="B87"/>
  <c r="F12" l="1"/>
  <c r="G12"/>
  <c r="H87"/>
  <c r="I87"/>
  <c r="E6"/>
  <c r="F6" l="1"/>
  <c r="G6"/>
  <c r="B12"/>
  <c r="I12" l="1"/>
  <c r="H12"/>
  <c r="B52"/>
  <c r="I52" l="1"/>
  <c r="H52"/>
  <c r="B66"/>
  <c r="B56"/>
  <c r="H66" l="1"/>
  <c r="I66"/>
  <c r="H56"/>
  <c r="I56"/>
  <c r="B65"/>
  <c r="B50"/>
  <c r="B39"/>
  <c r="B26"/>
  <c r="H65" l="1"/>
  <c r="I65"/>
  <c r="H26"/>
  <c r="I26"/>
  <c r="I50"/>
  <c r="H50"/>
  <c r="I39"/>
  <c r="H39"/>
  <c r="B25"/>
  <c r="B8"/>
  <c r="H25" l="1"/>
  <c r="I25"/>
  <c r="H8"/>
  <c r="I8"/>
  <c r="B6"/>
  <c r="I6" l="1"/>
  <c r="H6"/>
</calcChain>
</file>

<file path=xl/sharedStrings.xml><?xml version="1.0" encoding="utf-8"?>
<sst xmlns="http://schemas.openxmlformats.org/spreadsheetml/2006/main" count="267" uniqueCount="258">
  <si>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</si>
  <si>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</si>
  <si>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</si>
  <si>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</si>
  <si>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</si>
  <si>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</si>
  <si>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</si>
  <si>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</si>
  <si>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</si>
  <si>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</si>
  <si>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</si>
  <si>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</si>
  <si>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</si>
  <si>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</si>
  <si>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</si>
  <si>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</si>
  <si>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</si>
  <si>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</si>
  <si>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</si>
  <si>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</si>
  <si>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</si>
  <si>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</si>
  <si>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</si>
  <si>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</si>
  <si>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</si>
  <si>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</si>
  <si>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</si>
  <si>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</si>
  <si>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</si>
  <si>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</si>
  <si>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</si>
  <si>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</si>
  <si>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</si>
  <si>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</si>
  <si>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</si>
  <si>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</si>
  <si>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</si>
  <si>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</si>
  <si>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</si>
  <si>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</si>
  <si>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</si>
  <si>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</si>
  <si>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</si>
  <si>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</si>
  <si>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</si>
  <si>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</si>
  <si>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</si>
  <si>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</si>
  <si>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</si>
  <si>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</si>
  <si>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</si>
  <si>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</si>
  <si>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</si>
  <si>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</si>
  <si>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</si>
  <si>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</si>
  <si>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</si>
  <si>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</si>
  <si>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</si>
  <si>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</si>
  <si>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Плата за использование лесов</t>
  </si>
  <si>
    <t xml:space="preserve">     в сумме                                        (+/-)</t>
  </si>
  <si>
    <t>Плата за пользование водными объектами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</si>
  <si>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</si>
  <si>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</si>
  <si>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</si>
  <si>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</si>
  <si>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</si>
  <si>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</si>
  <si>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</si>
  <si>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</si>
  <si>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</si>
  <si>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</si>
  <si>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</si>
  <si>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</si>
  <si>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</si>
  <si>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</si>
  <si>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</si>
  <si>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</si>
  <si>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</si>
  <si>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</si>
  <si>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</si>
  <si>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</si>
  <si>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</si>
  <si>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</si>
  <si>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</si>
  <si>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</si>
  <si>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</si>
  <si>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</si>
  <si>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</si>
  <si>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</si>
  <si>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</si>
  <si>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</si>
  <si>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</si>
  <si>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</si>
  <si>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</si>
  <si>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</si>
  <si>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</si>
  <si>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</si>
  <si>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</si>
  <si>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</si>
  <si>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</si>
  <si>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</si>
  <si>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</si>
  <si>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</si>
  <si>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</si>
  <si>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</si>
  <si>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</si>
  <si>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</si>
  <si>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</si>
  <si>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</si>
  <si>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</si>
  <si>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</si>
  <si>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</si>
  <si>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</si>
  <si>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</si>
  <si>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</si>
  <si>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</si>
  <si>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</si>
  <si>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</si>
  <si>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</si>
  <si>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</si>
  <si>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</si>
  <si>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</si>
  <si>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</si>
  <si>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</si>
  <si>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</si>
  <si>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</si>
  <si>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</si>
  <si>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</si>
  <si>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</si>
  <si>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</si>
  <si>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</si>
  <si>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</si>
  <si>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</si>
  <si>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</si>
  <si>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</si>
  <si>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</si>
  <si>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</si>
  <si>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</si>
  <si>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</si>
  <si>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</si>
  <si>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</si>
  <si>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</si>
  <si>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</si>
  <si>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</si>
  <si>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</si>
  <si>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</si>
  <si>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</si>
  <si>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</si>
  <si>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</si>
  <si>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</si>
  <si>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</si>
  <si>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</si>
  <si>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</si>
  <si>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</si>
  <si>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</si>
  <si>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</si>
  <si>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</si>
  <si>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</si>
  <si>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</si>
  <si>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</si>
  <si>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</si>
  <si>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</si>
  <si>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</si>
  <si>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</si>
  <si>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</si>
  <si>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</si>
  <si>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</si>
  <si>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</si>
  <si>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</si>
  <si>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</si>
  <si>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</si>
  <si>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</si>
  <si>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</si>
  <si>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</si>
  <si>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</si>
  <si>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</si>
  <si>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</si>
  <si>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</si>
  <si>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</si>
  <si>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</si>
  <si>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</si>
  <si>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</si>
  <si>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</si>
  <si>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</si>
  <si>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</si>
  <si>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</si>
  <si>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</si>
  <si>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добычу полезных ископаемых в виде железной руды (за исключением окисленных железистых кварцитов)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</si>
  <si>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</si>
  <si>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</si>
  <si>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</si>
  <si>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</t>
  </si>
  <si>
    <t>Субсидии бюджетам субъектов Российской Федерации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</si>
  <si>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</si>
  <si>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 от 2-х до 4-х лет системами непрерывного мониторинга глюкозы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</si>
  <si>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</si>
  <si>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Субсидии бюджетам субъектов Российской Федерации на реализацию программы комплексного развития молодежной политики в регионах Российской Федерации "Регион для молодых"</t>
  </si>
  <si>
    <t>Субсидии бюджетам субъектов Российской Федерации на создание системы долговременного ухода за гражданами пожилого возраста и инвалидами</t>
  </si>
  <si>
    <t>Субсидии бюджетам субъектов Российской Федерации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</si>
  <si>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Межбюджетные трансферты,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</si>
  <si>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</si>
  <si>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Прочие межбюджетные трансферты, передаваемые бюджетам субъектов Российской Федерации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</si>
  <si>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</si>
  <si>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</si>
  <si>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субъектов Российской Федерации на оснащение оборудованием региональных сосудистых центров и первичных сосудистых отделений</t>
  </si>
  <si>
    <t>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</si>
  <si>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субъектов Российской Федерации в целях достижения результатов национального проекта "Производительность труда"</t>
  </si>
  <si>
    <t>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</si>
  <si>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Субсидии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</si>
  <si>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субъектов Российской Федерации на создание школ креативных индустрий</t>
  </si>
  <si>
    <t>Субсидии бюджетам субъектов Российской Федерации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</si>
  <si>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субъектов Российской Федерации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</si>
  <si>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</si>
  <si>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</si>
  <si>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субъектов Российской Федерации на возмещение части затрат на уплату процентов по инвестиционным кредитам (займам) в агропромышленном комплексе</t>
  </si>
  <si>
    <t>Субсидии бюджетам субъектов Российской Федерации на создание виртуальных концертных залов</t>
  </si>
  <si>
    <t>Субсидии бюджетам субъектов Российской Федерации на создание модельных муниципальных библиотек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</si>
  <si>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</si>
  <si>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</si>
  <si>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субъектов Российской Федерации на реконструкцию и капитальный ремонт региональных и муниципальных музеев</t>
  </si>
  <si>
    <t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</si>
  <si>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>Субсидии бюджетам субъектов Российской Федерации на развитие зарядной инфраструктуры для электромобилей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</si>
  <si>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</si>
  <si>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Утверждено в бюджете на 2024 год (№ 109-ЗКО от 13.12.2023)*</t>
  </si>
  <si>
    <t>*в соответствии с Законом Курской области от 13.12.2023 № 109-ЗКО «Об областном бюджете на 2024 год и на плановый период 2025 и 2026 годов»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</si>
  <si>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</si>
  <si>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</si>
  <si>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</si>
  <si>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</si>
  <si>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развитие сельского туризма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</si>
  <si>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</si>
  <si>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</si>
  <si>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 xml:space="preserve">Уточненные параметры бюджета области с учетом внесенных изменений                              (в ред. № 11-ЗКО от 01.04.2024)**  </t>
  </si>
  <si>
    <t>**в соответствии с Законом Курской области от 01.04.2024 № 11-ЗКО «О внесении изменений в Закон Курской области «Об областном бюджете на 2024 год и на плановый период 2025 и 2026 годов»»</t>
  </si>
  <si>
    <t>Субсидии бюджетам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</si>
  <si>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</si>
  <si>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Прочие субсидии</t>
  </si>
  <si>
    <t xml:space="preserve">Сбор за пользование объектами водных биологических ресурсов </t>
  </si>
  <si>
    <t xml:space="preserve">Поступление доходов в областной бюджет Курской области 
за 9 месяцев 2024 года в сравнении с плановыми значениями и соответствующим периодом прошлого года   </t>
  </si>
  <si>
    <t xml:space="preserve">Фактически поступило с начала года на 01.10.2023 г. </t>
  </si>
  <si>
    <t xml:space="preserve">Фактически поступило с начала года на 01.10.2024 г. </t>
  </si>
  <si>
    <t>% выполнения фактических поступлений на 01.10.2024 г. к плану 2024 года</t>
  </si>
  <si>
    <t>% выполнения фактических поступлений на 01.10.2024 г. к уточненному плану 2024 года</t>
  </si>
  <si>
    <t xml:space="preserve">Отклонения факта на 01.10.2024 г. от 01.10.2023 г., </t>
  </si>
  <si>
    <t>Прочие доходы от использования имущества и прав, находящихся в государственной и муниципальной собственности</t>
  </si>
  <si>
    <t>Субсидии бюджетам на обеспечение поддержки реализации общественных инициатив, направленных на развитие туристической инфраструктуры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</si>
  <si>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</si>
  <si>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оснащение региональных и муниципальных театров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</si>
  <si>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</si>
  <si>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</si>
  <si>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</si>
  <si>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</si>
  <si>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</si>
  <si>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за счет средств резервного фонда Правительства Российской Федерации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</si>
  <si>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</si>
  <si>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работникам, оказывающим медицинскую помощь (участвующим в оказании и обеспечивающим оказание медицинской помощи) лицам, получившим ранения (увечья, травмы, контузии) в ходе специальной военной операции, а также проводящим и участвующим в проведении судебно-медицинской экспертизы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</si>
</sst>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quotePrefix="1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Protection="1"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5" fillId="0" borderId="0" xfId="0" applyFont="1"/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22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wrapText="1"/>
    </xf>
    <xf numFmtId="0" fontId="28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1"/>
  <sheetViews>
    <sheetView tabSelected="1" view="pageBreakPreview" topLeftCell="A257" zoomScaleNormal="100" zoomScaleSheetLayoutView="100" workbookViewId="0">
      <selection activeCell="C272" sqref="C272"/>
    </sheetView>
  </sheetViews>
  <sheetFormatPr defaultRowHeight="15"/>
  <cols>
    <col min="1" max="1" width="40.85546875" style="45" customWidth="1"/>
    <col min="2" max="2" width="15" style="1" customWidth="1"/>
    <col min="3" max="4" width="14.7109375" style="1" customWidth="1"/>
    <col min="5" max="5" width="13.7109375" style="1" customWidth="1"/>
    <col min="6" max="7" width="12.42578125" style="1" customWidth="1"/>
    <col min="8" max="8" width="13.28515625" style="1" bestFit="1" customWidth="1"/>
    <col min="9" max="9" width="11.7109375" style="1" bestFit="1" customWidth="1"/>
    <col min="10" max="10" width="11.28515625" bestFit="1" customWidth="1"/>
    <col min="11" max="11" width="10.5703125" bestFit="1" customWidth="1"/>
    <col min="12" max="12" width="9.5703125" bestFit="1" customWidth="1"/>
  </cols>
  <sheetData>
    <row r="1" spans="1:13" ht="60.75" customHeight="1">
      <c r="A1" s="56" t="s">
        <v>240</v>
      </c>
      <c r="B1" s="56"/>
      <c r="C1" s="56"/>
      <c r="D1" s="56"/>
      <c r="E1" s="56"/>
      <c r="F1" s="56"/>
      <c r="G1" s="56"/>
      <c r="H1" s="57"/>
      <c r="I1" s="57"/>
    </row>
    <row r="2" spans="1:13" ht="15" customHeight="1">
      <c r="C2" s="12"/>
      <c r="D2" s="12"/>
      <c r="E2" s="4"/>
      <c r="F2" s="4"/>
      <c r="G2" s="4"/>
      <c r="H2" s="55" t="s">
        <v>29</v>
      </c>
      <c r="I2" s="55"/>
    </row>
    <row r="3" spans="1:13" s="2" customFormat="1" ht="52.5" customHeight="1">
      <c r="A3" s="59" t="s">
        <v>2</v>
      </c>
      <c r="B3" s="59" t="s">
        <v>241</v>
      </c>
      <c r="C3" s="53" t="s">
        <v>225</v>
      </c>
      <c r="D3" s="61" t="s">
        <v>234</v>
      </c>
      <c r="E3" s="59" t="s">
        <v>242</v>
      </c>
      <c r="F3" s="53" t="s">
        <v>243</v>
      </c>
      <c r="G3" s="61" t="s">
        <v>244</v>
      </c>
      <c r="H3" s="58" t="s">
        <v>245</v>
      </c>
      <c r="I3" s="58"/>
    </row>
    <row r="4" spans="1:13" s="3" customFormat="1" ht="44.25" customHeight="1">
      <c r="A4" s="59"/>
      <c r="B4" s="54"/>
      <c r="C4" s="54"/>
      <c r="D4" s="62"/>
      <c r="E4" s="54"/>
      <c r="F4" s="60"/>
      <c r="G4" s="62"/>
      <c r="H4" s="24" t="s">
        <v>61</v>
      </c>
      <c r="I4" s="24" t="s">
        <v>28</v>
      </c>
      <c r="K4" s="44"/>
      <c r="L4" s="18"/>
    </row>
    <row r="5" spans="1:13" s="3" customFormat="1" ht="21.75" customHeight="1">
      <c r="A5" s="32" t="s">
        <v>82</v>
      </c>
      <c r="B5" s="29">
        <v>76580279.961989999</v>
      </c>
      <c r="C5" s="29">
        <v>83214671</v>
      </c>
      <c r="D5" s="29">
        <v>84041637.784999996</v>
      </c>
      <c r="E5" s="29">
        <v>89145588.709470004</v>
      </c>
      <c r="F5" s="30">
        <f>E5/C5*100</f>
        <v>107.12725008486785</v>
      </c>
      <c r="G5" s="30">
        <f>E5/D5*100</f>
        <v>106.0731216799073</v>
      </c>
      <c r="H5" s="5">
        <f>E5-B5</f>
        <v>12565308.747480005</v>
      </c>
      <c r="I5" s="25">
        <f>E5/B5*100</f>
        <v>116.40802143021244</v>
      </c>
      <c r="L5" s="18"/>
    </row>
    <row r="6" spans="1:13" ht="15.75" customHeight="1">
      <c r="A6" s="33" t="s">
        <v>51</v>
      </c>
      <c r="B6" s="5">
        <f>B8+B9</f>
        <v>47759459</v>
      </c>
      <c r="C6" s="5">
        <f t="shared" ref="C6:E6" si="0">C8+C9</f>
        <v>64943390</v>
      </c>
      <c r="D6" s="5">
        <f t="shared" si="0"/>
        <v>65017306</v>
      </c>
      <c r="E6" s="5">
        <f t="shared" si="0"/>
        <v>47925812</v>
      </c>
      <c r="F6" s="30">
        <f t="shared" ref="F6:F69" si="1">E6/C6*100</f>
        <v>73.796289352927218</v>
      </c>
      <c r="G6" s="30">
        <f t="shared" ref="G6:G69" si="2">E6/D6*100</f>
        <v>73.712392820459215</v>
      </c>
      <c r="H6" s="5">
        <f t="shared" ref="H6:H69" si="3">E6-B6</f>
        <v>166353</v>
      </c>
      <c r="I6" s="25">
        <f t="shared" ref="I6:I69" si="4">E6/B6*100</f>
        <v>100.34831424702698</v>
      </c>
      <c r="J6" s="17"/>
      <c r="K6" s="17"/>
      <c r="L6" s="17"/>
    </row>
    <row r="7" spans="1:13" ht="15.75">
      <c r="A7" s="34" t="s">
        <v>30</v>
      </c>
      <c r="B7" s="5"/>
      <c r="C7" s="5"/>
      <c r="D7" s="5"/>
      <c r="E7" s="49"/>
      <c r="F7" s="30"/>
      <c r="G7" s="30"/>
      <c r="H7" s="5"/>
      <c r="I7" s="25"/>
      <c r="J7" s="17"/>
      <c r="K7" s="17"/>
      <c r="L7" s="17"/>
    </row>
    <row r="8" spans="1:13" ht="15.75">
      <c r="A8" s="33" t="s">
        <v>16</v>
      </c>
      <c r="B8" s="5">
        <f>B13+B14+B26+B40+B45+B46+B47+B49+B51+B52+B56+B60+B61+B66+B72+B73+B74+B48</f>
        <v>46434597</v>
      </c>
      <c r="C8" s="5">
        <f>C13+C14+C26+C40+C45+C46+C47+C51+C52+C56+C60+C61+C66+C72+C73+C74+C48</f>
        <v>63529938</v>
      </c>
      <c r="D8" s="5">
        <f>D13+D14+D26+D40+D45+D46+D47+D51+D52+D56+D60+D61+D66+D72+D73+D74+D48</f>
        <v>63529938</v>
      </c>
      <c r="E8" s="5">
        <f>E13+E14+E26+E40+E45+E46+E47+E49+E51+E52+E56+E60+E61+E66+E72+E73+E74+E48</f>
        <v>45742038</v>
      </c>
      <c r="F8" s="30">
        <f t="shared" si="1"/>
        <v>72.000759704818222</v>
      </c>
      <c r="G8" s="30">
        <f t="shared" si="2"/>
        <v>72.000759704818222</v>
      </c>
      <c r="H8" s="5">
        <f t="shared" si="3"/>
        <v>-692559</v>
      </c>
      <c r="I8" s="25">
        <f t="shared" si="4"/>
        <v>98.50852802706568</v>
      </c>
      <c r="J8" s="17"/>
      <c r="K8" s="17"/>
    </row>
    <row r="9" spans="1:13" ht="21" customHeight="1">
      <c r="A9" s="33" t="s">
        <v>15</v>
      </c>
      <c r="B9" s="5">
        <f>B76+B77+B78+B81+B82+B83+B84+B85+B86+B88+B89+B90+B91+B92+B94+B95+B96+B98+B99+B101+B102+B103</f>
        <v>1324862</v>
      </c>
      <c r="C9" s="5">
        <f>C76+C77+C78+C81+C82+C83+C84+C85+C86+C88+C89+C90+C91+C92+C94+C95+C96+C98+C99+C101+C102+C103</f>
        <v>1413452</v>
      </c>
      <c r="D9" s="5">
        <f>D76+D77+D78+D81+D82+D83+D84+D85+D86+D88+D89+D90+D91+D92+D94+D95+D96+D98+D99+D101+D102+D103</f>
        <v>1487368</v>
      </c>
      <c r="E9" s="5">
        <f>E76+E77+E78+E81+E82+E83+E84+E85+E86+E88+E89+E90+E91+E92+E94+E95+E96+E98+E99+E101+E102+E103</f>
        <v>2183774</v>
      </c>
      <c r="F9" s="30">
        <f t="shared" si="1"/>
        <v>154.49933920642511</v>
      </c>
      <c r="G9" s="30">
        <f t="shared" si="2"/>
        <v>146.82136498835527</v>
      </c>
      <c r="H9" s="5">
        <f t="shared" si="3"/>
        <v>858912</v>
      </c>
      <c r="I9" s="25">
        <f t="shared" si="4"/>
        <v>164.83029930664478</v>
      </c>
      <c r="J9" s="17"/>
      <c r="K9" s="17"/>
    </row>
    <row r="10" spans="1:13" ht="2.25" hidden="1" customHeight="1">
      <c r="A10" s="33"/>
      <c r="B10" s="7"/>
      <c r="C10" s="5"/>
      <c r="D10" s="5"/>
      <c r="E10" s="49"/>
      <c r="F10" s="30" t="e">
        <f t="shared" si="1"/>
        <v>#DIV/0!</v>
      </c>
      <c r="G10" s="30" t="e">
        <f t="shared" si="2"/>
        <v>#DIV/0!</v>
      </c>
      <c r="H10" s="5">
        <f t="shared" si="3"/>
        <v>0</v>
      </c>
      <c r="I10" s="25" t="e">
        <f t="shared" si="4"/>
        <v>#DIV/0!</v>
      </c>
      <c r="K10" s="17"/>
    </row>
    <row r="11" spans="1:13" ht="15.75">
      <c r="A11" s="35" t="s">
        <v>3</v>
      </c>
      <c r="B11" s="7"/>
      <c r="C11" s="20"/>
      <c r="D11" s="20"/>
      <c r="E11" s="49"/>
      <c r="F11" s="30"/>
      <c r="G11" s="30"/>
      <c r="H11" s="5"/>
      <c r="I11" s="25"/>
      <c r="K11" s="17"/>
    </row>
    <row r="12" spans="1:13" ht="15.75">
      <c r="A12" s="35" t="s">
        <v>73</v>
      </c>
      <c r="B12" s="20">
        <f>B13+B14</f>
        <v>33188033</v>
      </c>
      <c r="C12" s="20">
        <f t="shared" ref="C12:E12" si="5">C13+C14</f>
        <v>43955733</v>
      </c>
      <c r="D12" s="20">
        <f t="shared" si="5"/>
        <v>43955733</v>
      </c>
      <c r="E12" s="20">
        <f t="shared" si="5"/>
        <v>31026765</v>
      </c>
      <c r="F12" s="30">
        <f t="shared" si="1"/>
        <v>70.586389720767485</v>
      </c>
      <c r="G12" s="30">
        <f t="shared" si="2"/>
        <v>70.586389720767485</v>
      </c>
      <c r="H12" s="5">
        <f t="shared" si="3"/>
        <v>-2161268</v>
      </c>
      <c r="I12" s="25">
        <f t="shared" si="4"/>
        <v>93.4878092955976</v>
      </c>
      <c r="K12" s="17"/>
    </row>
    <row r="13" spans="1:13" s="1" customFormat="1" ht="15.75">
      <c r="A13" s="36" t="s">
        <v>4</v>
      </c>
      <c r="B13" s="7">
        <v>20304191</v>
      </c>
      <c r="C13" s="7">
        <v>24871749</v>
      </c>
      <c r="D13" s="7">
        <v>24871749</v>
      </c>
      <c r="E13" s="7">
        <v>16164106</v>
      </c>
      <c r="F13" s="30">
        <f t="shared" si="1"/>
        <v>64.989824398758614</v>
      </c>
      <c r="G13" s="30">
        <f t="shared" si="2"/>
        <v>64.989824398758614</v>
      </c>
      <c r="H13" s="5">
        <f t="shared" si="3"/>
        <v>-4140085</v>
      </c>
      <c r="I13" s="25">
        <f t="shared" si="4"/>
        <v>79.609702253096415</v>
      </c>
      <c r="J13" s="11"/>
      <c r="K13" s="17"/>
      <c r="M13" s="12"/>
    </row>
    <row r="14" spans="1:13" s="1" customFormat="1" ht="15" customHeight="1">
      <c r="A14" s="36" t="s">
        <v>5</v>
      </c>
      <c r="B14" s="19">
        <f>B16+B17+B18+B19+B20+B21+B22+B23+B24</f>
        <v>12883842</v>
      </c>
      <c r="C14" s="19">
        <f t="shared" ref="C14:D14" si="6">C16+C17+C18+C19+C20+C21+C23+C24</f>
        <v>19083984</v>
      </c>
      <c r="D14" s="19">
        <f t="shared" si="6"/>
        <v>19083984</v>
      </c>
      <c r="E14" s="19">
        <f>E16+E17+E18+E19+E20+E21+E22+E23+E24</f>
        <v>14862659</v>
      </c>
      <c r="F14" s="30">
        <f t="shared" si="1"/>
        <v>77.880273846383446</v>
      </c>
      <c r="G14" s="30">
        <f t="shared" si="2"/>
        <v>77.880273846383446</v>
      </c>
      <c r="H14" s="5">
        <f t="shared" si="3"/>
        <v>1978817</v>
      </c>
      <c r="I14" s="25">
        <f t="shared" si="4"/>
        <v>115.35890458762223</v>
      </c>
      <c r="J14" s="11"/>
      <c r="K14" s="17"/>
    </row>
    <row r="15" spans="1:13" s="6" customFormat="1" ht="15.75">
      <c r="A15" s="35" t="s">
        <v>30</v>
      </c>
      <c r="B15" s="9"/>
      <c r="C15" s="7"/>
      <c r="D15" s="7"/>
      <c r="E15" s="50"/>
      <c r="F15" s="30"/>
      <c r="G15" s="30"/>
      <c r="H15" s="5"/>
      <c r="I15" s="25"/>
      <c r="J15" s="11"/>
      <c r="K15" s="17"/>
    </row>
    <row r="16" spans="1:13" s="6" customFormat="1" ht="110.25" customHeight="1">
      <c r="A16" s="26" t="s">
        <v>187</v>
      </c>
      <c r="B16" s="9">
        <v>10775227</v>
      </c>
      <c r="C16" s="9">
        <v>16718692</v>
      </c>
      <c r="D16" s="9">
        <v>16718692</v>
      </c>
      <c r="E16" s="9">
        <v>13017355</v>
      </c>
      <c r="F16" s="30">
        <f t="shared" si="1"/>
        <v>77.86108506574557</v>
      </c>
      <c r="G16" s="30">
        <f t="shared" si="2"/>
        <v>77.86108506574557</v>
      </c>
      <c r="H16" s="5">
        <f t="shared" si="3"/>
        <v>2242128</v>
      </c>
      <c r="I16" s="25">
        <f t="shared" si="4"/>
        <v>120.80817415725906</v>
      </c>
      <c r="J16" s="11"/>
    </row>
    <row r="17" spans="1:13" s="6" customFormat="1" ht="101.25">
      <c r="A17" s="26" t="s">
        <v>59</v>
      </c>
      <c r="B17" s="9">
        <v>85979</v>
      </c>
      <c r="C17" s="9">
        <v>170950</v>
      </c>
      <c r="D17" s="9">
        <v>170950</v>
      </c>
      <c r="E17" s="9">
        <v>99175</v>
      </c>
      <c r="F17" s="30">
        <f t="shared" si="1"/>
        <v>58.014039192746417</v>
      </c>
      <c r="G17" s="30">
        <f t="shared" si="2"/>
        <v>58.014039192746417</v>
      </c>
      <c r="H17" s="5">
        <f t="shared" si="3"/>
        <v>13196</v>
      </c>
      <c r="I17" s="25">
        <f t="shared" si="4"/>
        <v>115.34793379778783</v>
      </c>
      <c r="J17" s="11"/>
    </row>
    <row r="18" spans="1:13" s="6" customFormat="1" ht="87.75" customHeight="1">
      <c r="A18" s="26" t="s">
        <v>188</v>
      </c>
      <c r="B18" s="9">
        <v>139713</v>
      </c>
      <c r="C18" s="9">
        <v>234609</v>
      </c>
      <c r="D18" s="9">
        <v>234609</v>
      </c>
      <c r="E18" s="9">
        <v>195331</v>
      </c>
      <c r="F18" s="30">
        <f t="shared" si="1"/>
        <v>83.25810177785165</v>
      </c>
      <c r="G18" s="30">
        <f t="shared" si="2"/>
        <v>83.25810177785165</v>
      </c>
      <c r="H18" s="5">
        <f t="shared" si="3"/>
        <v>55618</v>
      </c>
      <c r="I18" s="25">
        <f t="shared" si="4"/>
        <v>139.80875079627521</v>
      </c>
      <c r="J18" s="11"/>
    </row>
    <row r="19" spans="1:13" s="6" customFormat="1" ht="84" customHeight="1">
      <c r="A19" s="26" t="s">
        <v>58</v>
      </c>
      <c r="B19" s="9">
        <v>95068</v>
      </c>
      <c r="C19" s="9">
        <v>213115</v>
      </c>
      <c r="D19" s="9">
        <v>213115</v>
      </c>
      <c r="E19" s="9">
        <v>172925</v>
      </c>
      <c r="F19" s="30">
        <f t="shared" si="1"/>
        <v>81.141637144264834</v>
      </c>
      <c r="G19" s="30">
        <f t="shared" si="2"/>
        <v>81.141637144264834</v>
      </c>
      <c r="H19" s="5">
        <f t="shared" si="3"/>
        <v>77857</v>
      </c>
      <c r="I19" s="25">
        <f t="shared" si="4"/>
        <v>181.89611646400471</v>
      </c>
      <c r="J19" s="11"/>
    </row>
    <row r="20" spans="1:13" s="6" customFormat="1" ht="54" customHeight="1">
      <c r="A20" s="26" t="s">
        <v>72</v>
      </c>
      <c r="B20" s="9">
        <v>-8</v>
      </c>
      <c r="C20" s="9"/>
      <c r="D20" s="9"/>
      <c r="E20" s="9"/>
      <c r="F20" s="30"/>
      <c r="G20" s="30"/>
      <c r="H20" s="5">
        <f t="shared" si="3"/>
        <v>8</v>
      </c>
      <c r="I20" s="25">
        <f t="shared" si="4"/>
        <v>0</v>
      </c>
      <c r="J20" s="11"/>
    </row>
    <row r="21" spans="1:13" s="6" customFormat="1" ht="41.25" customHeight="1">
      <c r="A21" s="26" t="s">
        <v>65</v>
      </c>
      <c r="B21" s="9">
        <v>337111</v>
      </c>
      <c r="C21" s="9">
        <v>374016</v>
      </c>
      <c r="D21" s="9">
        <v>374016</v>
      </c>
      <c r="E21" s="9">
        <v>379791</v>
      </c>
      <c r="F21" s="30">
        <f t="shared" si="1"/>
        <v>101.54405159137576</v>
      </c>
      <c r="G21" s="30">
        <f t="shared" si="2"/>
        <v>101.54405159137576</v>
      </c>
      <c r="H21" s="5">
        <f t="shared" si="3"/>
        <v>42680</v>
      </c>
      <c r="I21" s="25">
        <f t="shared" si="4"/>
        <v>112.66051834558944</v>
      </c>
      <c r="J21" s="14"/>
      <c r="K21" s="15"/>
      <c r="M21" s="13"/>
    </row>
    <row r="22" spans="1:13" s="6" customFormat="1" ht="71.25" customHeight="1">
      <c r="A22" s="26" t="s">
        <v>227</v>
      </c>
      <c r="B22" s="9">
        <v>4</v>
      </c>
      <c r="C22" s="9"/>
      <c r="D22" s="9"/>
      <c r="E22" s="9">
        <v>-4</v>
      </c>
      <c r="F22" s="30"/>
      <c r="G22" s="30"/>
      <c r="H22" s="5">
        <f t="shared" si="3"/>
        <v>-8</v>
      </c>
      <c r="I22" s="25">
        <f t="shared" si="4"/>
        <v>-100</v>
      </c>
      <c r="J22" s="14"/>
      <c r="K22" s="15"/>
      <c r="M22" s="13"/>
    </row>
    <row r="23" spans="1:13" s="6" customFormat="1" ht="74.25" customHeight="1">
      <c r="A23" s="27" t="s">
        <v>69</v>
      </c>
      <c r="B23" s="9">
        <v>159975</v>
      </c>
      <c r="C23" s="9">
        <v>139278</v>
      </c>
      <c r="D23" s="9">
        <v>139278</v>
      </c>
      <c r="E23" s="9">
        <v>199328</v>
      </c>
      <c r="F23" s="30">
        <f t="shared" si="1"/>
        <v>143.11520843205673</v>
      </c>
      <c r="G23" s="30">
        <f t="shared" si="2"/>
        <v>143.11520843205673</v>
      </c>
      <c r="H23" s="5">
        <f t="shared" si="3"/>
        <v>39353</v>
      </c>
      <c r="I23" s="25">
        <f t="shared" si="4"/>
        <v>124.59946866697922</v>
      </c>
      <c r="J23" s="14"/>
      <c r="K23" s="15"/>
      <c r="M23" s="13"/>
    </row>
    <row r="24" spans="1:13" s="6" customFormat="1" ht="78.75">
      <c r="A24" s="27" t="s">
        <v>70</v>
      </c>
      <c r="B24" s="9">
        <v>1290773</v>
      </c>
      <c r="C24" s="9">
        <v>1233324</v>
      </c>
      <c r="D24" s="9">
        <v>1233324</v>
      </c>
      <c r="E24" s="9">
        <v>798758</v>
      </c>
      <c r="F24" s="30">
        <f t="shared" si="1"/>
        <v>64.764652273044234</v>
      </c>
      <c r="G24" s="30">
        <f t="shared" si="2"/>
        <v>64.764652273044234</v>
      </c>
      <c r="H24" s="5">
        <f t="shared" si="3"/>
        <v>-492015</v>
      </c>
      <c r="I24" s="25">
        <f t="shared" si="4"/>
        <v>61.882143490760967</v>
      </c>
      <c r="J24" s="14"/>
      <c r="K24" s="15"/>
      <c r="M24" s="13"/>
    </row>
    <row r="25" spans="1:13" s="6" customFormat="1" ht="24" customHeight="1">
      <c r="A25" s="26" t="s">
        <v>74</v>
      </c>
      <c r="B25" s="9">
        <f>B26</f>
        <v>4418819</v>
      </c>
      <c r="C25" s="9">
        <f t="shared" ref="C25:E25" si="7">C26</f>
        <v>6127052</v>
      </c>
      <c r="D25" s="9">
        <f t="shared" si="7"/>
        <v>6127052</v>
      </c>
      <c r="E25" s="9">
        <f t="shared" si="7"/>
        <v>4306518</v>
      </c>
      <c r="F25" s="30">
        <f t="shared" si="1"/>
        <v>70.286950396373328</v>
      </c>
      <c r="G25" s="30">
        <f t="shared" si="2"/>
        <v>70.286950396373328</v>
      </c>
      <c r="H25" s="5">
        <f t="shared" si="3"/>
        <v>-112301</v>
      </c>
      <c r="I25" s="25">
        <f t="shared" si="4"/>
        <v>97.45857433852801</v>
      </c>
      <c r="J25" s="14"/>
      <c r="K25" s="15"/>
      <c r="M25" s="13"/>
    </row>
    <row r="26" spans="1:13" s="6" customFormat="1" ht="30" customHeight="1">
      <c r="A26" s="36" t="s">
        <v>6</v>
      </c>
      <c r="B26" s="19">
        <f>B28+B29+B30+B31+B32+B33</f>
        <v>4418819</v>
      </c>
      <c r="C26" s="19">
        <f t="shared" ref="C26:E26" si="8">C28+C29+C30+C31+C32+C33</f>
        <v>6127052</v>
      </c>
      <c r="D26" s="19">
        <f t="shared" si="8"/>
        <v>6127052</v>
      </c>
      <c r="E26" s="19">
        <f t="shared" si="8"/>
        <v>4306518</v>
      </c>
      <c r="F26" s="30">
        <f t="shared" si="1"/>
        <v>70.286950396373328</v>
      </c>
      <c r="G26" s="30">
        <f t="shared" si="2"/>
        <v>70.286950396373328</v>
      </c>
      <c r="H26" s="5">
        <f t="shared" si="3"/>
        <v>-112301</v>
      </c>
      <c r="I26" s="25">
        <f t="shared" si="4"/>
        <v>97.45857433852801</v>
      </c>
      <c r="J26" s="11"/>
      <c r="K26" s="16"/>
    </row>
    <row r="27" spans="1:13" s="6" customFormat="1" ht="15.75">
      <c r="A27" s="35" t="s">
        <v>30</v>
      </c>
      <c r="B27" s="9"/>
      <c r="C27" s="7"/>
      <c r="D27" s="7"/>
      <c r="E27" s="50"/>
      <c r="F27" s="30"/>
      <c r="G27" s="30"/>
      <c r="H27" s="5"/>
      <c r="I27" s="25"/>
      <c r="J27" s="11"/>
      <c r="K27" s="16"/>
      <c r="L27" s="16"/>
    </row>
    <row r="28" spans="1:13" s="6" customFormat="1" ht="15.75">
      <c r="A28" s="35" t="s">
        <v>34</v>
      </c>
      <c r="B28" s="9">
        <v>138368</v>
      </c>
      <c r="C28" s="9">
        <v>121963</v>
      </c>
      <c r="D28" s="9">
        <v>121963</v>
      </c>
      <c r="E28" s="9">
        <v>71990</v>
      </c>
      <c r="F28" s="30">
        <f t="shared" si="1"/>
        <v>59.026098078925571</v>
      </c>
      <c r="G28" s="30">
        <f t="shared" si="2"/>
        <v>59.026098078925571</v>
      </c>
      <c r="H28" s="5">
        <f t="shared" si="3"/>
        <v>-66378</v>
      </c>
      <c r="I28" s="25">
        <f t="shared" si="4"/>
        <v>52.027925531914896</v>
      </c>
      <c r="J28" s="11"/>
      <c r="K28" s="16"/>
    </row>
    <row r="29" spans="1:13" s="6" customFormat="1" ht="15.75">
      <c r="A29" s="35" t="s">
        <v>35</v>
      </c>
      <c r="B29" s="9">
        <v>-195</v>
      </c>
      <c r="C29" s="9">
        <v>2795</v>
      </c>
      <c r="D29" s="9">
        <v>2795</v>
      </c>
      <c r="E29" s="9">
        <v>187</v>
      </c>
      <c r="F29" s="30">
        <f t="shared" si="1"/>
        <v>6.6905187835420392</v>
      </c>
      <c r="G29" s="30">
        <f t="shared" si="2"/>
        <v>6.6905187835420392</v>
      </c>
      <c r="H29" s="5">
        <f t="shared" si="3"/>
        <v>382</v>
      </c>
      <c r="I29" s="25">
        <f t="shared" si="4"/>
        <v>-95.897435897435898</v>
      </c>
      <c r="J29" s="11"/>
      <c r="K29" s="16"/>
    </row>
    <row r="30" spans="1:13" s="6" customFormat="1" ht="15.75">
      <c r="A30" s="35" t="s">
        <v>36</v>
      </c>
      <c r="B30" s="9">
        <v>243888</v>
      </c>
      <c r="C30" s="9">
        <v>227211</v>
      </c>
      <c r="D30" s="9">
        <v>227211</v>
      </c>
      <c r="E30" s="9">
        <v>211347</v>
      </c>
      <c r="F30" s="30">
        <f t="shared" si="1"/>
        <v>93.017943673501719</v>
      </c>
      <c r="G30" s="30">
        <f t="shared" si="2"/>
        <v>93.017943673501719</v>
      </c>
      <c r="H30" s="5">
        <f t="shared" si="3"/>
        <v>-32541</v>
      </c>
      <c r="I30" s="25">
        <f t="shared" si="4"/>
        <v>86.657400118086997</v>
      </c>
      <c r="J30" s="11"/>
      <c r="K30" s="16"/>
    </row>
    <row r="31" spans="1:13" s="6" customFormat="1" ht="15.75">
      <c r="A31" s="35" t="s">
        <v>37</v>
      </c>
      <c r="B31" s="9">
        <v>770462</v>
      </c>
      <c r="C31" s="9">
        <v>1217872</v>
      </c>
      <c r="D31" s="9">
        <v>1217872</v>
      </c>
      <c r="E31" s="9">
        <v>755649</v>
      </c>
      <c r="F31" s="30">
        <f t="shared" si="1"/>
        <v>62.046668286979255</v>
      </c>
      <c r="G31" s="30">
        <f t="shared" si="2"/>
        <v>62.046668286979255</v>
      </c>
      <c r="H31" s="5">
        <f t="shared" si="3"/>
        <v>-14813</v>
      </c>
      <c r="I31" s="25">
        <f t="shared" si="4"/>
        <v>98.077387333833471</v>
      </c>
      <c r="J31" s="11"/>
      <c r="K31" s="16"/>
    </row>
    <row r="32" spans="1:13" s="6" customFormat="1" ht="15.75">
      <c r="A32" s="35" t="s">
        <v>52</v>
      </c>
      <c r="B32" s="9">
        <v>20851</v>
      </c>
      <c r="C32" s="9">
        <v>31262</v>
      </c>
      <c r="D32" s="9">
        <v>31262</v>
      </c>
      <c r="E32" s="9">
        <v>31073</v>
      </c>
      <c r="F32" s="30">
        <f t="shared" si="1"/>
        <v>99.395432154052841</v>
      </c>
      <c r="G32" s="30">
        <f t="shared" si="2"/>
        <v>99.395432154052841</v>
      </c>
      <c r="H32" s="5">
        <f t="shared" si="3"/>
        <v>10222</v>
      </c>
      <c r="I32" s="25">
        <f t="shared" si="4"/>
        <v>149.02402762457436</v>
      </c>
      <c r="J32" s="11"/>
      <c r="K32" s="16"/>
    </row>
    <row r="33" spans="1:11" s="6" customFormat="1" ht="15.75">
      <c r="A33" s="35" t="s">
        <v>38</v>
      </c>
      <c r="B33" s="20">
        <f>B35+B36+B37+B38</f>
        <v>3245445</v>
      </c>
      <c r="C33" s="20">
        <f t="shared" ref="C33:E33" si="9">C35+C36+C37+C38</f>
        <v>4525949</v>
      </c>
      <c r="D33" s="20">
        <f t="shared" si="9"/>
        <v>4525949</v>
      </c>
      <c r="E33" s="20">
        <f t="shared" si="9"/>
        <v>3236272</v>
      </c>
      <c r="F33" s="30">
        <f t="shared" si="1"/>
        <v>71.504826943476388</v>
      </c>
      <c r="G33" s="30">
        <f t="shared" si="2"/>
        <v>71.504826943476388</v>
      </c>
      <c r="H33" s="5">
        <f t="shared" si="3"/>
        <v>-9173</v>
      </c>
      <c r="I33" s="25">
        <f t="shared" si="4"/>
        <v>99.717357712116524</v>
      </c>
      <c r="J33" s="11"/>
      <c r="K33" s="16"/>
    </row>
    <row r="34" spans="1:11" s="6" customFormat="1" ht="15.75">
      <c r="A34" s="35" t="s">
        <v>3</v>
      </c>
      <c r="B34" s="9"/>
      <c r="C34" s="7"/>
      <c r="D34" s="7"/>
      <c r="E34" s="50"/>
      <c r="F34" s="30"/>
      <c r="G34" s="30"/>
      <c r="H34" s="5"/>
      <c r="I34" s="25"/>
      <c r="J34" s="11"/>
      <c r="K34" s="16"/>
    </row>
    <row r="35" spans="1:11" s="6" customFormat="1" ht="33.75">
      <c r="A35" s="37" t="s">
        <v>39</v>
      </c>
      <c r="B35" s="9">
        <v>1662436</v>
      </c>
      <c r="C35" s="9">
        <v>2360470</v>
      </c>
      <c r="D35" s="9">
        <v>2360470</v>
      </c>
      <c r="E35" s="9">
        <v>1679309</v>
      </c>
      <c r="F35" s="30">
        <f t="shared" si="1"/>
        <v>71.142992709079124</v>
      </c>
      <c r="G35" s="30">
        <f t="shared" si="2"/>
        <v>71.142992709079124</v>
      </c>
      <c r="H35" s="5">
        <f t="shared" si="3"/>
        <v>16873</v>
      </c>
      <c r="I35" s="25">
        <f t="shared" si="4"/>
        <v>101.01495636523752</v>
      </c>
      <c r="J35" s="11"/>
      <c r="K35" s="16"/>
    </row>
    <row r="36" spans="1:11" s="6" customFormat="1" ht="45">
      <c r="A36" s="37" t="s">
        <v>40</v>
      </c>
      <c r="B36" s="9">
        <v>8958</v>
      </c>
      <c r="C36" s="9">
        <v>11247</v>
      </c>
      <c r="D36" s="9">
        <v>11247</v>
      </c>
      <c r="E36" s="9">
        <v>9597</v>
      </c>
      <c r="F36" s="30">
        <f t="shared" si="1"/>
        <v>85.32942117898105</v>
      </c>
      <c r="G36" s="30">
        <f t="shared" si="2"/>
        <v>85.32942117898105</v>
      </c>
      <c r="H36" s="5">
        <f t="shared" si="3"/>
        <v>639</v>
      </c>
      <c r="I36" s="25">
        <f t="shared" si="4"/>
        <v>107.13328868050904</v>
      </c>
      <c r="J36" s="11"/>
      <c r="K36" s="16"/>
    </row>
    <row r="37" spans="1:11" s="6" customFormat="1" ht="45">
      <c r="A37" s="37" t="s">
        <v>41</v>
      </c>
      <c r="B37" s="9">
        <v>1769100</v>
      </c>
      <c r="C37" s="9">
        <v>2447543</v>
      </c>
      <c r="D37" s="9">
        <v>2447543</v>
      </c>
      <c r="E37" s="9">
        <v>1764126</v>
      </c>
      <c r="F37" s="30">
        <f t="shared" si="1"/>
        <v>72.077426218865199</v>
      </c>
      <c r="G37" s="30">
        <f t="shared" si="2"/>
        <v>72.077426218865199</v>
      </c>
      <c r="H37" s="5">
        <f t="shared" si="3"/>
        <v>-4974</v>
      </c>
      <c r="I37" s="25">
        <f t="shared" si="4"/>
        <v>99.718840088180428</v>
      </c>
      <c r="J37" s="11"/>
      <c r="K37" s="16"/>
    </row>
    <row r="38" spans="1:11" s="6" customFormat="1" ht="45">
      <c r="A38" s="37" t="s">
        <v>42</v>
      </c>
      <c r="B38" s="20">
        <v>-195049</v>
      </c>
      <c r="C38" s="9">
        <v>-293311</v>
      </c>
      <c r="D38" s="9">
        <v>-293311</v>
      </c>
      <c r="E38" s="20">
        <v>-216760</v>
      </c>
      <c r="F38" s="30">
        <f t="shared" si="1"/>
        <v>73.901081105038685</v>
      </c>
      <c r="G38" s="30">
        <f t="shared" si="2"/>
        <v>73.901081105038685</v>
      </c>
      <c r="H38" s="5">
        <f t="shared" si="3"/>
        <v>-21711</v>
      </c>
      <c r="I38" s="25">
        <f t="shared" si="4"/>
        <v>111.1310491209901</v>
      </c>
      <c r="J38" s="11"/>
      <c r="K38" s="16"/>
    </row>
    <row r="39" spans="1:11" s="6" customFormat="1" ht="15.75">
      <c r="A39" s="37" t="s">
        <v>75</v>
      </c>
      <c r="B39" s="9">
        <f>B40+B45+B46+B47+B48</f>
        <v>3088975</v>
      </c>
      <c r="C39" s="9">
        <f t="shared" ref="C39:E39" si="10">C40+C45+C46+C47+C48</f>
        <v>4654698</v>
      </c>
      <c r="D39" s="9">
        <f t="shared" si="10"/>
        <v>4654698</v>
      </c>
      <c r="E39" s="9">
        <f t="shared" si="10"/>
        <v>4255729</v>
      </c>
      <c r="F39" s="30">
        <f t="shared" si="1"/>
        <v>91.428681302202634</v>
      </c>
      <c r="G39" s="30">
        <f t="shared" si="2"/>
        <v>91.428681302202634</v>
      </c>
      <c r="H39" s="5">
        <f t="shared" si="3"/>
        <v>1166754</v>
      </c>
      <c r="I39" s="25">
        <f t="shared" si="4"/>
        <v>137.77155852669577</v>
      </c>
      <c r="J39" s="11"/>
      <c r="K39" s="16"/>
    </row>
    <row r="40" spans="1:11" s="6" customFormat="1" ht="37.5" customHeight="1">
      <c r="A40" s="36" t="s">
        <v>7</v>
      </c>
      <c r="B40" s="19">
        <f>B42+B43+B44</f>
        <v>3008262</v>
      </c>
      <c r="C40" s="19">
        <f t="shared" ref="C40:E40" si="11">C42+C43+C44</f>
        <v>4546605</v>
      </c>
      <c r="D40" s="19">
        <f t="shared" si="11"/>
        <v>4546605</v>
      </c>
      <c r="E40" s="19">
        <f t="shared" si="11"/>
        <v>4124765</v>
      </c>
      <c r="F40" s="30">
        <f t="shared" si="1"/>
        <v>90.721868295134499</v>
      </c>
      <c r="G40" s="30">
        <f t="shared" si="2"/>
        <v>90.721868295134499</v>
      </c>
      <c r="H40" s="5">
        <f t="shared" si="3"/>
        <v>1116503</v>
      </c>
      <c r="I40" s="25">
        <f t="shared" si="4"/>
        <v>137.11455318718916</v>
      </c>
      <c r="J40" s="11"/>
      <c r="K40" s="16"/>
    </row>
    <row r="41" spans="1:11" s="6" customFormat="1" ht="15.75">
      <c r="A41" s="35" t="s">
        <v>30</v>
      </c>
      <c r="B41" s="9"/>
      <c r="C41" s="7"/>
      <c r="D41" s="7"/>
      <c r="E41" s="50"/>
      <c r="F41" s="30"/>
      <c r="G41" s="30"/>
      <c r="H41" s="5"/>
      <c r="I41" s="25"/>
      <c r="J41" s="11"/>
      <c r="K41" s="16"/>
    </row>
    <row r="42" spans="1:11" s="6" customFormat="1" ht="33.75" customHeight="1">
      <c r="A42" s="38" t="s">
        <v>43</v>
      </c>
      <c r="B42" s="7">
        <v>1998907</v>
      </c>
      <c r="C42" s="9">
        <v>3068987</v>
      </c>
      <c r="D42" s="9">
        <v>3068987</v>
      </c>
      <c r="E42" s="9">
        <v>2880802</v>
      </c>
      <c r="F42" s="30">
        <f t="shared" si="1"/>
        <v>93.86817213627819</v>
      </c>
      <c r="G42" s="30">
        <f t="shared" si="2"/>
        <v>93.86817213627819</v>
      </c>
      <c r="H42" s="5">
        <f t="shared" si="3"/>
        <v>881895</v>
      </c>
      <c r="I42" s="25">
        <f t="shared" si="4"/>
        <v>144.11886095751328</v>
      </c>
      <c r="J42" s="11"/>
      <c r="K42" s="16"/>
    </row>
    <row r="43" spans="1:11" s="6" customFormat="1" ht="45" customHeight="1">
      <c r="A43" s="38" t="s">
        <v>44</v>
      </c>
      <c r="B43" s="7">
        <v>1009472</v>
      </c>
      <c r="C43" s="9">
        <v>1477618</v>
      </c>
      <c r="D43" s="9">
        <v>1477618</v>
      </c>
      <c r="E43" s="9">
        <v>1243963</v>
      </c>
      <c r="F43" s="30">
        <f t="shared" si="1"/>
        <v>84.187049697553761</v>
      </c>
      <c r="G43" s="30">
        <f t="shared" si="2"/>
        <v>84.187049697553761</v>
      </c>
      <c r="H43" s="5">
        <f t="shared" si="3"/>
        <v>234491</v>
      </c>
      <c r="I43" s="25">
        <f t="shared" si="4"/>
        <v>123.22907420909148</v>
      </c>
      <c r="J43" s="11"/>
      <c r="K43" s="16"/>
    </row>
    <row r="44" spans="1:11" s="6" customFormat="1" ht="24">
      <c r="A44" s="38" t="s">
        <v>45</v>
      </c>
      <c r="B44" s="9">
        <v>-117</v>
      </c>
      <c r="C44" s="9"/>
      <c r="D44" s="9"/>
      <c r="E44" s="50"/>
      <c r="F44" s="30"/>
      <c r="G44" s="30"/>
      <c r="H44" s="5">
        <f t="shared" si="3"/>
        <v>117</v>
      </c>
      <c r="I44" s="25">
        <f t="shared" si="4"/>
        <v>0</v>
      </c>
      <c r="J44" s="11"/>
      <c r="K44" s="16"/>
    </row>
    <row r="45" spans="1:11" s="1" customFormat="1" ht="30" hidden="1" customHeight="1">
      <c r="A45" s="36" t="s">
        <v>31</v>
      </c>
      <c r="B45" s="7"/>
      <c r="C45" s="7"/>
      <c r="D45" s="7"/>
      <c r="E45" s="49"/>
      <c r="F45" s="30"/>
      <c r="G45" s="30"/>
      <c r="H45" s="5">
        <f t="shared" si="3"/>
        <v>0</v>
      </c>
      <c r="I45" s="25"/>
      <c r="J45" s="11"/>
      <c r="K45" s="16"/>
    </row>
    <row r="46" spans="1:11" s="1" customFormat="1" ht="33" hidden="1" customHeight="1">
      <c r="A46" s="36" t="s">
        <v>8</v>
      </c>
      <c r="B46" s="7"/>
      <c r="C46" s="7"/>
      <c r="D46" s="7"/>
      <c r="E46" s="49"/>
      <c r="F46" s="30"/>
      <c r="G46" s="30"/>
      <c r="H46" s="5">
        <f t="shared" si="3"/>
        <v>0</v>
      </c>
      <c r="I46" s="25"/>
      <c r="J46" s="11"/>
      <c r="K46" s="16"/>
    </row>
    <row r="47" spans="1:11" s="1" customFormat="1" ht="15.75" hidden="1">
      <c r="A47" s="36" t="s">
        <v>9</v>
      </c>
      <c r="B47" s="7"/>
      <c r="C47" s="7"/>
      <c r="D47" s="7"/>
      <c r="E47" s="49"/>
      <c r="F47" s="30"/>
      <c r="G47" s="30"/>
      <c r="H47" s="5">
        <f t="shared" si="3"/>
        <v>0</v>
      </c>
      <c r="I47" s="25"/>
      <c r="J47" s="11"/>
      <c r="K47" s="16"/>
    </row>
    <row r="48" spans="1:11" s="1" customFormat="1" ht="15.75">
      <c r="A48" s="36" t="s">
        <v>64</v>
      </c>
      <c r="B48" s="7">
        <v>80713</v>
      </c>
      <c r="C48" s="7">
        <v>108093</v>
      </c>
      <c r="D48" s="7">
        <v>108093</v>
      </c>
      <c r="E48" s="7">
        <v>130964</v>
      </c>
      <c r="F48" s="30">
        <f t="shared" si="1"/>
        <v>121.15863191881064</v>
      </c>
      <c r="G48" s="30">
        <f t="shared" si="2"/>
        <v>121.15863191881064</v>
      </c>
      <c r="H48" s="5">
        <f t="shared" si="3"/>
        <v>50251</v>
      </c>
      <c r="I48" s="25">
        <f t="shared" si="4"/>
        <v>162.25886784037269</v>
      </c>
      <c r="J48" s="11"/>
      <c r="K48" s="16"/>
    </row>
    <row r="49" spans="1:11" s="1" customFormat="1" ht="48">
      <c r="A49" s="36" t="s">
        <v>224</v>
      </c>
      <c r="B49" s="7">
        <v>24</v>
      </c>
      <c r="C49" s="7"/>
      <c r="D49" s="7"/>
      <c r="E49" s="7">
        <v>-17</v>
      </c>
      <c r="F49" s="30"/>
      <c r="G49" s="30"/>
      <c r="H49" s="5">
        <f t="shared" si="3"/>
        <v>-41</v>
      </c>
      <c r="I49" s="25">
        <f t="shared" si="4"/>
        <v>-70.833333333333343</v>
      </c>
      <c r="J49" s="11"/>
      <c r="K49" s="16"/>
    </row>
    <row r="50" spans="1:11" s="1" customFormat="1" ht="15.75">
      <c r="A50" s="36" t="s">
        <v>76</v>
      </c>
      <c r="B50" s="7">
        <f>B51+B52+B56+B60+B61</f>
        <v>4058408</v>
      </c>
      <c r="C50" s="7">
        <f t="shared" ref="C50:E50" si="12">C51+C52+C56+C60+C61</f>
        <v>6429373</v>
      </c>
      <c r="D50" s="7">
        <f t="shared" si="12"/>
        <v>6429373</v>
      </c>
      <c r="E50" s="7">
        <f t="shared" si="12"/>
        <v>4607085</v>
      </c>
      <c r="F50" s="30">
        <f t="shared" si="1"/>
        <v>71.656831855921254</v>
      </c>
      <c r="G50" s="30">
        <f t="shared" si="2"/>
        <v>71.656831855921254</v>
      </c>
      <c r="H50" s="5">
        <f t="shared" si="3"/>
        <v>548677</v>
      </c>
      <c r="I50" s="25">
        <f t="shared" si="4"/>
        <v>113.51951307014967</v>
      </c>
      <c r="J50" s="11"/>
      <c r="K50" s="16"/>
    </row>
    <row r="51" spans="1:11" s="1" customFormat="1" ht="15.75" hidden="1">
      <c r="A51" s="36" t="s">
        <v>10</v>
      </c>
      <c r="B51" s="7"/>
      <c r="C51" s="7"/>
      <c r="D51" s="7"/>
      <c r="E51" s="49"/>
      <c r="F51" s="30"/>
      <c r="G51" s="30"/>
      <c r="H51" s="5"/>
      <c r="I51" s="25"/>
      <c r="J51" s="11"/>
      <c r="K51" s="16"/>
    </row>
    <row r="52" spans="1:11" s="1" customFormat="1" ht="15.75">
      <c r="A52" s="36" t="s">
        <v>0</v>
      </c>
      <c r="B52" s="19">
        <f>B54+B55</f>
        <v>3638382</v>
      </c>
      <c r="C52" s="19">
        <f t="shared" ref="C52:E52" si="13">C54+C55</f>
        <v>4941068</v>
      </c>
      <c r="D52" s="19">
        <f t="shared" si="13"/>
        <v>4941068</v>
      </c>
      <c r="E52" s="19">
        <f t="shared" si="13"/>
        <v>3997286</v>
      </c>
      <c r="F52" s="30">
        <f t="shared" si="1"/>
        <v>80.899230692635683</v>
      </c>
      <c r="G52" s="30">
        <f t="shared" si="2"/>
        <v>80.899230692635683</v>
      </c>
      <c r="H52" s="5">
        <f t="shared" si="3"/>
        <v>358904</v>
      </c>
      <c r="I52" s="25">
        <f t="shared" si="4"/>
        <v>109.86438477323162</v>
      </c>
      <c r="J52" s="11"/>
      <c r="K52" s="16"/>
    </row>
    <row r="53" spans="1:11" s="6" customFormat="1" ht="15.75">
      <c r="A53" s="35" t="s">
        <v>3</v>
      </c>
      <c r="B53" s="9"/>
      <c r="C53" s="7"/>
      <c r="D53" s="7"/>
      <c r="E53" s="50"/>
      <c r="F53" s="30"/>
      <c r="G53" s="30"/>
      <c r="H53" s="5"/>
      <c r="I53" s="25"/>
      <c r="J53" s="11"/>
      <c r="K53" s="16"/>
    </row>
    <row r="54" spans="1:11" s="6" customFormat="1" ht="33.75" customHeight="1">
      <c r="A54" s="35" t="s">
        <v>32</v>
      </c>
      <c r="B54" s="9">
        <v>3363295</v>
      </c>
      <c r="C54" s="9">
        <v>4544835</v>
      </c>
      <c r="D54" s="9">
        <v>4544835</v>
      </c>
      <c r="E54" s="9">
        <v>3759081</v>
      </c>
      <c r="F54" s="30">
        <f t="shared" si="1"/>
        <v>82.711055516866949</v>
      </c>
      <c r="G54" s="30">
        <f t="shared" si="2"/>
        <v>82.711055516866949</v>
      </c>
      <c r="H54" s="5">
        <f t="shared" si="3"/>
        <v>395786</v>
      </c>
      <c r="I54" s="25">
        <f t="shared" si="4"/>
        <v>111.76780508400243</v>
      </c>
      <c r="J54" s="11"/>
      <c r="K54" s="16"/>
    </row>
    <row r="55" spans="1:11" s="6" customFormat="1" ht="33" customHeight="1">
      <c r="A55" s="35" t="s">
        <v>33</v>
      </c>
      <c r="B55" s="9">
        <v>275087</v>
      </c>
      <c r="C55" s="9">
        <v>396233</v>
      </c>
      <c r="D55" s="9">
        <v>396233</v>
      </c>
      <c r="E55" s="9">
        <v>238205</v>
      </c>
      <c r="F55" s="30">
        <f t="shared" si="1"/>
        <v>60.117405667877236</v>
      </c>
      <c r="G55" s="30">
        <f t="shared" si="2"/>
        <v>60.117405667877236</v>
      </c>
      <c r="H55" s="5">
        <f t="shared" si="3"/>
        <v>-36882</v>
      </c>
      <c r="I55" s="25">
        <f t="shared" si="4"/>
        <v>86.59260524852138</v>
      </c>
      <c r="J55" s="11"/>
      <c r="K55" s="16"/>
    </row>
    <row r="56" spans="1:11" s="1" customFormat="1" ht="15.75">
      <c r="A56" s="36" t="s">
        <v>11</v>
      </c>
      <c r="B56" s="19">
        <f>B58+B59</f>
        <v>418503</v>
      </c>
      <c r="C56" s="19">
        <f t="shared" ref="C56:E56" si="14">C58+C59</f>
        <v>1486625</v>
      </c>
      <c r="D56" s="19">
        <f t="shared" si="14"/>
        <v>1486625</v>
      </c>
      <c r="E56" s="19">
        <f t="shared" si="14"/>
        <v>608287</v>
      </c>
      <c r="F56" s="30">
        <f t="shared" si="1"/>
        <v>40.917312704952494</v>
      </c>
      <c r="G56" s="30">
        <f t="shared" si="2"/>
        <v>40.917312704952494</v>
      </c>
      <c r="H56" s="5">
        <f t="shared" si="3"/>
        <v>189784</v>
      </c>
      <c r="I56" s="25">
        <f t="shared" si="4"/>
        <v>145.34830096797396</v>
      </c>
      <c r="J56" s="11"/>
      <c r="K56" s="16"/>
    </row>
    <row r="57" spans="1:11" s="6" customFormat="1" ht="15.75">
      <c r="A57" s="35" t="s">
        <v>30</v>
      </c>
      <c r="B57" s="9"/>
      <c r="C57" s="7"/>
      <c r="D57" s="7"/>
      <c r="E57" s="50"/>
      <c r="F57" s="30"/>
      <c r="G57" s="30"/>
      <c r="H57" s="5"/>
      <c r="I57" s="25"/>
      <c r="J57" s="11"/>
      <c r="K57" s="16"/>
    </row>
    <row r="58" spans="1:11" s="6" customFormat="1" ht="15.75">
      <c r="A58" s="35" t="s">
        <v>46</v>
      </c>
      <c r="B58" s="9">
        <v>210889</v>
      </c>
      <c r="C58" s="9">
        <v>292899</v>
      </c>
      <c r="D58" s="9">
        <v>292899</v>
      </c>
      <c r="E58" s="9">
        <v>243627</v>
      </c>
      <c r="F58" s="30">
        <f t="shared" si="1"/>
        <v>83.177818975141605</v>
      </c>
      <c r="G58" s="30">
        <f t="shared" si="2"/>
        <v>83.177818975141605</v>
      </c>
      <c r="H58" s="5">
        <f t="shared" si="3"/>
        <v>32738</v>
      </c>
      <c r="I58" s="25">
        <f t="shared" si="4"/>
        <v>115.52380636258886</v>
      </c>
      <c r="J58" s="11"/>
      <c r="K58" s="16"/>
    </row>
    <row r="59" spans="1:11" s="6" customFormat="1" ht="15.75">
      <c r="A59" s="35" t="s">
        <v>47</v>
      </c>
      <c r="B59" s="9">
        <v>207614</v>
      </c>
      <c r="C59" s="9">
        <v>1193726</v>
      </c>
      <c r="D59" s="9">
        <v>1193726</v>
      </c>
      <c r="E59" s="9">
        <v>364660</v>
      </c>
      <c r="F59" s="30">
        <f t="shared" si="1"/>
        <v>30.548048714696673</v>
      </c>
      <c r="G59" s="30">
        <f t="shared" si="2"/>
        <v>30.548048714696673</v>
      </c>
      <c r="H59" s="5">
        <f t="shared" si="3"/>
        <v>157046</v>
      </c>
      <c r="I59" s="25">
        <f t="shared" si="4"/>
        <v>175.64326105175951</v>
      </c>
      <c r="J59" s="11"/>
      <c r="K59" s="16"/>
    </row>
    <row r="60" spans="1:11" s="1" customFormat="1" ht="15.75">
      <c r="A60" s="36" t="s">
        <v>12</v>
      </c>
      <c r="B60" s="7">
        <v>1523</v>
      </c>
      <c r="C60" s="7">
        <v>1680</v>
      </c>
      <c r="D60" s="7">
        <v>1680</v>
      </c>
      <c r="E60" s="7">
        <v>1512</v>
      </c>
      <c r="F60" s="30">
        <f t="shared" si="1"/>
        <v>90</v>
      </c>
      <c r="G60" s="30">
        <f t="shared" si="2"/>
        <v>90</v>
      </c>
      <c r="H60" s="5">
        <f t="shared" si="3"/>
        <v>-11</v>
      </c>
      <c r="I60" s="25">
        <f t="shared" si="4"/>
        <v>99.277741300065657</v>
      </c>
      <c r="J60" s="11"/>
      <c r="K60" s="16"/>
    </row>
    <row r="61" spans="1:11" s="1" customFormat="1" ht="15.75" hidden="1">
      <c r="A61" s="36" t="s">
        <v>13</v>
      </c>
      <c r="B61" s="7"/>
      <c r="C61" s="7"/>
      <c r="D61" s="7"/>
      <c r="E61" s="49"/>
      <c r="F61" s="30"/>
      <c r="G61" s="30"/>
      <c r="H61" s="5"/>
      <c r="I61" s="25"/>
      <c r="J61" s="11"/>
      <c r="K61" s="16"/>
    </row>
    <row r="62" spans="1:11" s="6" customFormat="1" ht="15.75" hidden="1">
      <c r="A62" s="35" t="s">
        <v>30</v>
      </c>
      <c r="B62" s="9"/>
      <c r="C62" s="7"/>
      <c r="D62" s="7"/>
      <c r="E62" s="50"/>
      <c r="F62" s="30"/>
      <c r="G62" s="30"/>
      <c r="H62" s="5"/>
      <c r="I62" s="25"/>
      <c r="J62" s="11"/>
      <c r="K62" s="16"/>
    </row>
    <row r="63" spans="1:11" s="6" customFormat="1" ht="15.75" hidden="1">
      <c r="A63" s="35" t="s">
        <v>54</v>
      </c>
      <c r="B63" s="9"/>
      <c r="C63" s="9"/>
      <c r="D63" s="9"/>
      <c r="E63" s="50"/>
      <c r="F63" s="30"/>
      <c r="G63" s="30"/>
      <c r="H63" s="5"/>
      <c r="I63" s="25"/>
      <c r="J63" s="11"/>
      <c r="K63" s="16"/>
    </row>
    <row r="64" spans="1:11" s="6" customFormat="1" ht="15.75" hidden="1">
      <c r="A64" s="35" t="s">
        <v>55</v>
      </c>
      <c r="B64" s="9"/>
      <c r="C64" s="9"/>
      <c r="D64" s="9"/>
      <c r="E64" s="50"/>
      <c r="F64" s="30"/>
      <c r="G64" s="30"/>
      <c r="H64" s="5"/>
      <c r="I64" s="25"/>
      <c r="J64" s="11"/>
      <c r="K64" s="16"/>
    </row>
    <row r="65" spans="1:13" s="6" customFormat="1" ht="33.75" customHeight="1">
      <c r="A65" s="35" t="s">
        <v>77</v>
      </c>
      <c r="B65" s="9">
        <f>B66+B72</f>
        <v>1583362</v>
      </c>
      <c r="C65" s="9">
        <f t="shared" ref="C65:E65" si="15">C66+C72</f>
        <v>2233088</v>
      </c>
      <c r="D65" s="9">
        <f t="shared" si="15"/>
        <v>2233088</v>
      </c>
      <c r="E65" s="9">
        <f t="shared" si="15"/>
        <v>1454342</v>
      </c>
      <c r="F65" s="30">
        <f t="shared" si="1"/>
        <v>65.12694528831824</v>
      </c>
      <c r="G65" s="30">
        <f t="shared" si="2"/>
        <v>65.12694528831824</v>
      </c>
      <c r="H65" s="5">
        <f t="shared" si="3"/>
        <v>-129020</v>
      </c>
      <c r="I65" s="25">
        <f t="shared" si="4"/>
        <v>91.851515951500673</v>
      </c>
      <c r="J65" s="11"/>
      <c r="K65" s="16"/>
    </row>
    <row r="66" spans="1:13" s="1" customFormat="1" ht="15.75">
      <c r="A66" s="36" t="s">
        <v>1</v>
      </c>
      <c r="B66" s="19">
        <f>B68+B69+B70+B71</f>
        <v>1583344</v>
      </c>
      <c r="C66" s="19">
        <f t="shared" ref="C66:E66" si="16">C68+C69+C70+C71</f>
        <v>2233088</v>
      </c>
      <c r="D66" s="19">
        <f t="shared" si="16"/>
        <v>2233088</v>
      </c>
      <c r="E66" s="19">
        <f t="shared" si="16"/>
        <v>1454285</v>
      </c>
      <c r="F66" s="30">
        <f t="shared" si="1"/>
        <v>65.124392769116142</v>
      </c>
      <c r="G66" s="30">
        <f t="shared" si="2"/>
        <v>65.124392769116142</v>
      </c>
      <c r="H66" s="5">
        <f t="shared" si="3"/>
        <v>-129059</v>
      </c>
      <c r="I66" s="25">
        <f t="shared" si="4"/>
        <v>91.848960175426186</v>
      </c>
      <c r="J66" s="11"/>
      <c r="K66" s="16"/>
    </row>
    <row r="67" spans="1:13" s="6" customFormat="1" ht="15.75">
      <c r="A67" s="35" t="s">
        <v>30</v>
      </c>
      <c r="B67" s="9"/>
      <c r="C67" s="7"/>
      <c r="D67" s="7"/>
      <c r="E67" s="50"/>
      <c r="F67" s="30"/>
      <c r="G67" s="30"/>
      <c r="H67" s="5"/>
      <c r="I67" s="25"/>
      <c r="J67" s="11"/>
      <c r="K67" s="16"/>
    </row>
    <row r="68" spans="1:13" s="6" customFormat="1" ht="35.25" customHeight="1">
      <c r="A68" s="38" t="s">
        <v>53</v>
      </c>
      <c r="B68" s="9">
        <v>41181</v>
      </c>
      <c r="C68" s="9">
        <v>26990</v>
      </c>
      <c r="D68" s="9">
        <v>26990</v>
      </c>
      <c r="E68" s="9">
        <v>27752</v>
      </c>
      <c r="F68" s="30">
        <f t="shared" si="1"/>
        <v>102.82326787699148</v>
      </c>
      <c r="G68" s="30">
        <f t="shared" si="2"/>
        <v>102.82326787699148</v>
      </c>
      <c r="H68" s="5">
        <f t="shared" si="3"/>
        <v>-13429</v>
      </c>
      <c r="I68" s="25">
        <f t="shared" si="4"/>
        <v>67.390301352565501</v>
      </c>
      <c r="J68" s="11"/>
      <c r="K68" s="16"/>
      <c r="L68" s="16"/>
    </row>
    <row r="69" spans="1:13" s="6" customFormat="1" ht="123" customHeight="1">
      <c r="A69" s="38" t="s">
        <v>190</v>
      </c>
      <c r="B69" s="9">
        <v>73529</v>
      </c>
      <c r="C69" s="9">
        <v>4285</v>
      </c>
      <c r="D69" s="9">
        <v>4285</v>
      </c>
      <c r="E69" s="9">
        <v>-97692</v>
      </c>
      <c r="F69" s="30">
        <f t="shared" si="1"/>
        <v>-2279.8599766627772</v>
      </c>
      <c r="G69" s="30">
        <f t="shared" si="2"/>
        <v>-2279.8599766627772</v>
      </c>
      <c r="H69" s="5">
        <f t="shared" si="3"/>
        <v>-171221</v>
      </c>
      <c r="I69" s="25">
        <f t="shared" si="4"/>
        <v>-132.86186402643855</v>
      </c>
      <c r="J69" s="11"/>
      <c r="K69" s="16"/>
      <c r="L69" s="16"/>
    </row>
    <row r="70" spans="1:13" s="6" customFormat="1" ht="91.5" customHeight="1">
      <c r="A70" s="38" t="s">
        <v>191</v>
      </c>
      <c r="B70" s="9">
        <v>100165</v>
      </c>
      <c r="C70" s="9">
        <v>164852</v>
      </c>
      <c r="D70" s="9">
        <v>164852</v>
      </c>
      <c r="E70" s="9">
        <v>174972</v>
      </c>
      <c r="F70" s="30">
        <f t="shared" ref="F70:F133" si="17">E70/C70*100</f>
        <v>106.13883968650669</v>
      </c>
      <c r="G70" s="30">
        <f t="shared" ref="G70:G133" si="18">E70/D70*100</f>
        <v>106.13883968650669</v>
      </c>
      <c r="H70" s="5">
        <f t="shared" ref="H70:H133" si="19">E70-B70</f>
        <v>74807</v>
      </c>
      <c r="I70" s="25">
        <f t="shared" ref="I70:I131" si="20">E70/B70*100</f>
        <v>174.68377177656868</v>
      </c>
      <c r="J70" s="14"/>
      <c r="K70" s="16"/>
      <c r="M70" s="13"/>
    </row>
    <row r="71" spans="1:13" s="6" customFormat="1" ht="37.5" customHeight="1">
      <c r="A71" s="38" t="s">
        <v>189</v>
      </c>
      <c r="B71" s="9">
        <v>1368469</v>
      </c>
      <c r="C71" s="9">
        <v>2036961</v>
      </c>
      <c r="D71" s="9">
        <v>2036961</v>
      </c>
      <c r="E71" s="9">
        <v>1349253</v>
      </c>
      <c r="F71" s="30">
        <f t="shared" si="17"/>
        <v>66.238528867268442</v>
      </c>
      <c r="G71" s="30">
        <f t="shared" si="18"/>
        <v>66.238528867268442</v>
      </c>
      <c r="H71" s="5">
        <f t="shared" si="19"/>
        <v>-19216</v>
      </c>
      <c r="I71" s="25">
        <f t="shared" si="20"/>
        <v>98.595803047054773</v>
      </c>
      <c r="J71" s="14"/>
      <c r="K71" s="16"/>
      <c r="M71" s="13"/>
    </row>
    <row r="72" spans="1:13" s="1" customFormat="1" ht="24">
      <c r="A72" s="36" t="s">
        <v>239</v>
      </c>
      <c r="B72" s="7">
        <v>18</v>
      </c>
      <c r="C72" s="7"/>
      <c r="D72" s="7"/>
      <c r="E72" s="7">
        <v>57</v>
      </c>
      <c r="F72" s="30"/>
      <c r="G72" s="30"/>
      <c r="H72" s="5">
        <f t="shared" si="19"/>
        <v>39</v>
      </c>
      <c r="I72" s="25">
        <f t="shared" si="20"/>
        <v>316.66666666666663</v>
      </c>
      <c r="J72" s="11"/>
      <c r="K72" s="16"/>
    </row>
    <row r="73" spans="1:13" s="1" customFormat="1" ht="15.75">
      <c r="A73" s="36" t="s">
        <v>14</v>
      </c>
      <c r="B73" s="7">
        <v>97075</v>
      </c>
      <c r="C73" s="7">
        <v>129994</v>
      </c>
      <c r="D73" s="7">
        <v>129994</v>
      </c>
      <c r="E73" s="7">
        <v>91618</v>
      </c>
      <c r="F73" s="30">
        <f t="shared" si="17"/>
        <v>70.478637475575795</v>
      </c>
      <c r="G73" s="30">
        <f t="shared" si="18"/>
        <v>70.478637475575795</v>
      </c>
      <c r="H73" s="5">
        <f t="shared" si="19"/>
        <v>-5457</v>
      </c>
      <c r="I73" s="25">
        <f t="shared" si="20"/>
        <v>94.378573268091685</v>
      </c>
      <c r="J73" s="11"/>
      <c r="K73" s="16"/>
    </row>
    <row r="74" spans="1:13" s="1" customFormat="1" ht="37.5" customHeight="1">
      <c r="A74" s="36" t="s">
        <v>56</v>
      </c>
      <c r="B74" s="7">
        <v>-99</v>
      </c>
      <c r="C74" s="7"/>
      <c r="D74" s="7"/>
      <c r="E74" s="7">
        <v>-2</v>
      </c>
      <c r="F74" s="30"/>
      <c r="G74" s="30"/>
      <c r="H74" s="5">
        <f t="shared" si="19"/>
        <v>97</v>
      </c>
      <c r="I74" s="25">
        <f t="shared" si="20"/>
        <v>2.0202020202020203</v>
      </c>
      <c r="J74" s="11"/>
      <c r="K74" s="16"/>
    </row>
    <row r="75" spans="1:13" s="1" customFormat="1" ht="51" customHeight="1">
      <c r="A75" s="36" t="s">
        <v>78</v>
      </c>
      <c r="B75" s="7">
        <f>B76+B77+B78+B79+B84+B85+B86</f>
        <v>346200</v>
      </c>
      <c r="C75" s="7">
        <f>C76+C77+C78+C79+C84+C85</f>
        <v>82788</v>
      </c>
      <c r="D75" s="7">
        <f>D76+D77+D78+D79+D84+D85</f>
        <v>137141</v>
      </c>
      <c r="E75" s="7">
        <f t="shared" ref="E75" si="21">E76+E77+E78+E79+E84+E85</f>
        <v>519031</v>
      </c>
      <c r="F75" s="30">
        <f t="shared" si="17"/>
        <v>626.93989467072515</v>
      </c>
      <c r="G75" s="30">
        <f t="shared" si="18"/>
        <v>378.46522921664564</v>
      </c>
      <c r="H75" s="5">
        <f t="shared" si="19"/>
        <v>172831</v>
      </c>
      <c r="I75" s="25">
        <f t="shared" si="20"/>
        <v>149.92229924898902</v>
      </c>
      <c r="J75" s="11"/>
      <c r="K75" s="16"/>
    </row>
    <row r="76" spans="1:13" s="1" customFormat="1" ht="77.25" customHeight="1">
      <c r="A76" s="36" t="s">
        <v>17</v>
      </c>
      <c r="B76" s="7">
        <v>11553</v>
      </c>
      <c r="C76" s="7">
        <v>7774</v>
      </c>
      <c r="D76" s="7">
        <v>7774</v>
      </c>
      <c r="E76" s="7">
        <v>30502</v>
      </c>
      <c r="F76" s="30">
        <f t="shared" si="17"/>
        <v>392.35914587085159</v>
      </c>
      <c r="G76" s="30">
        <f t="shared" si="18"/>
        <v>392.35914587085159</v>
      </c>
      <c r="H76" s="5">
        <f t="shared" si="19"/>
        <v>18949</v>
      </c>
      <c r="I76" s="25">
        <f t="shared" si="20"/>
        <v>264.01800398164983</v>
      </c>
      <c r="J76" s="11"/>
      <c r="K76" s="16"/>
    </row>
    <row r="77" spans="1:13" s="1" customFormat="1" ht="45.75" customHeight="1">
      <c r="A77" s="36" t="s">
        <v>66</v>
      </c>
      <c r="B77" s="7">
        <v>263568</v>
      </c>
      <c r="C77" s="7"/>
      <c r="D77" s="7">
        <v>54353</v>
      </c>
      <c r="E77" s="7">
        <v>426486</v>
      </c>
      <c r="F77" s="30"/>
      <c r="G77" s="30">
        <f t="shared" si="18"/>
        <v>784.6595404117528</v>
      </c>
      <c r="H77" s="5">
        <f t="shared" si="19"/>
        <v>162918</v>
      </c>
      <c r="I77" s="25">
        <f t="shared" si="20"/>
        <v>161.8125113822619</v>
      </c>
      <c r="J77" s="11"/>
      <c r="K77" s="16"/>
    </row>
    <row r="78" spans="1:13" s="1" customFormat="1" ht="35.25" customHeight="1">
      <c r="A78" s="36" t="s">
        <v>192</v>
      </c>
      <c r="B78" s="7">
        <v>7</v>
      </c>
      <c r="C78" s="7">
        <v>982</v>
      </c>
      <c r="D78" s="7">
        <v>982</v>
      </c>
      <c r="E78" s="7">
        <v>10</v>
      </c>
      <c r="F78" s="30">
        <f t="shared" si="17"/>
        <v>1.0183299389002036</v>
      </c>
      <c r="G78" s="30">
        <f t="shared" si="18"/>
        <v>1.0183299389002036</v>
      </c>
      <c r="H78" s="5">
        <f t="shared" si="19"/>
        <v>3</v>
      </c>
      <c r="I78" s="25">
        <f t="shared" si="20"/>
        <v>142.85714285714286</v>
      </c>
      <c r="J78" s="11"/>
      <c r="K78" s="12"/>
    </row>
    <row r="79" spans="1:13" s="1" customFormat="1" ht="49.5" customHeight="1">
      <c r="A79" s="36" t="s">
        <v>18</v>
      </c>
      <c r="B79" s="19">
        <f>B81+B82+B83</f>
        <v>65607</v>
      </c>
      <c r="C79" s="19">
        <f>C81+C82+C83</f>
        <v>69978</v>
      </c>
      <c r="D79" s="19">
        <f>D81+D82+D83</f>
        <v>69978</v>
      </c>
      <c r="E79" s="19">
        <f>E81+E82+E83</f>
        <v>56215</v>
      </c>
      <c r="F79" s="30">
        <f t="shared" si="17"/>
        <v>80.332390179770783</v>
      </c>
      <c r="G79" s="30">
        <f t="shared" si="18"/>
        <v>80.332390179770783</v>
      </c>
      <c r="H79" s="5">
        <f t="shared" si="19"/>
        <v>-9392</v>
      </c>
      <c r="I79" s="25">
        <f t="shared" si="20"/>
        <v>85.684454402731419</v>
      </c>
      <c r="J79" s="11"/>
      <c r="K79" s="12"/>
      <c r="L79" s="12"/>
    </row>
    <row r="80" spans="1:13" s="8" customFormat="1" ht="15.75">
      <c r="A80" s="35" t="s">
        <v>30</v>
      </c>
      <c r="B80" s="21"/>
      <c r="C80" s="7"/>
      <c r="D80" s="7"/>
      <c r="E80" s="51"/>
      <c r="F80" s="30"/>
      <c r="G80" s="30"/>
      <c r="H80" s="5"/>
      <c r="I80" s="25"/>
      <c r="J80" s="11"/>
    </row>
    <row r="81" spans="1:15" s="8" customFormat="1" ht="15.75">
      <c r="A81" s="35" t="s">
        <v>48</v>
      </c>
      <c r="B81" s="22">
        <v>37706</v>
      </c>
      <c r="C81" s="9">
        <v>32638</v>
      </c>
      <c r="D81" s="9">
        <v>32638</v>
      </c>
      <c r="E81" s="22">
        <v>28747</v>
      </c>
      <c r="F81" s="30">
        <f t="shared" si="17"/>
        <v>88.07831362215822</v>
      </c>
      <c r="G81" s="30">
        <f t="shared" si="18"/>
        <v>88.07831362215822</v>
      </c>
      <c r="H81" s="5">
        <f t="shared" si="19"/>
        <v>-8959</v>
      </c>
      <c r="I81" s="25">
        <f t="shared" si="20"/>
        <v>76.239855725879167</v>
      </c>
      <c r="J81" s="11"/>
    </row>
    <row r="82" spans="1:15" s="8" customFormat="1" ht="15.75">
      <c r="A82" s="35" t="s">
        <v>49</v>
      </c>
      <c r="B82" s="22">
        <v>24940</v>
      </c>
      <c r="C82" s="9">
        <v>33646</v>
      </c>
      <c r="D82" s="9">
        <v>33646</v>
      </c>
      <c r="E82" s="22">
        <v>19762</v>
      </c>
      <c r="F82" s="30">
        <f t="shared" si="17"/>
        <v>58.735065089460861</v>
      </c>
      <c r="G82" s="30">
        <f t="shared" si="18"/>
        <v>58.735065089460861</v>
      </c>
      <c r="H82" s="5">
        <f t="shared" si="19"/>
        <v>-5178</v>
      </c>
      <c r="I82" s="25">
        <f t="shared" si="20"/>
        <v>79.238171611868481</v>
      </c>
      <c r="J82" s="11"/>
    </row>
    <row r="83" spans="1:15" s="8" customFormat="1" ht="27.75" customHeight="1">
      <c r="A83" s="35" t="s">
        <v>71</v>
      </c>
      <c r="B83" s="22">
        <v>2961</v>
      </c>
      <c r="C83" s="9">
        <v>3694</v>
      </c>
      <c r="D83" s="9">
        <v>3694</v>
      </c>
      <c r="E83" s="22">
        <v>7706</v>
      </c>
      <c r="F83" s="30">
        <f t="shared" si="17"/>
        <v>208.60855441256092</v>
      </c>
      <c r="G83" s="30">
        <f t="shared" si="18"/>
        <v>208.60855441256092</v>
      </c>
      <c r="H83" s="5">
        <f t="shared" si="19"/>
        <v>4745</v>
      </c>
      <c r="I83" s="25">
        <f t="shared" si="20"/>
        <v>260.24991556906451</v>
      </c>
    </row>
    <row r="84" spans="1:15" s="10" customFormat="1" ht="33.75" customHeight="1">
      <c r="A84" s="36" t="s">
        <v>57</v>
      </c>
      <c r="B84" s="23">
        <v>53</v>
      </c>
      <c r="C84" s="7">
        <v>54</v>
      </c>
      <c r="D84" s="7">
        <v>54</v>
      </c>
      <c r="E84" s="23">
        <v>61</v>
      </c>
      <c r="F84" s="30">
        <f t="shared" si="17"/>
        <v>112.96296296296295</v>
      </c>
      <c r="G84" s="30">
        <f t="shared" si="18"/>
        <v>112.96296296296295</v>
      </c>
      <c r="H84" s="5">
        <f t="shared" si="19"/>
        <v>8</v>
      </c>
      <c r="I84" s="25">
        <f t="shared" si="20"/>
        <v>115.09433962264151</v>
      </c>
      <c r="J84" s="11"/>
    </row>
    <row r="85" spans="1:15" s="10" customFormat="1" ht="33" customHeight="1">
      <c r="A85" s="36" t="s">
        <v>19</v>
      </c>
      <c r="B85" s="23">
        <v>5387</v>
      </c>
      <c r="C85" s="7">
        <v>4000</v>
      </c>
      <c r="D85" s="7">
        <v>4000</v>
      </c>
      <c r="E85" s="23">
        <v>5757</v>
      </c>
      <c r="F85" s="30">
        <f t="shared" si="17"/>
        <v>143.92499999999998</v>
      </c>
      <c r="G85" s="30">
        <f t="shared" si="18"/>
        <v>143.92499999999998</v>
      </c>
      <c r="H85" s="5">
        <f t="shared" si="19"/>
        <v>370</v>
      </c>
      <c r="I85" s="25">
        <f t="shared" si="20"/>
        <v>106.86838685724894</v>
      </c>
      <c r="J85" s="11"/>
    </row>
    <row r="86" spans="1:15" s="10" customFormat="1" ht="33" customHeight="1">
      <c r="A86" s="36" t="s">
        <v>246</v>
      </c>
      <c r="B86" s="23">
        <v>25</v>
      </c>
      <c r="C86" s="7"/>
      <c r="D86" s="7"/>
      <c r="E86" s="23"/>
      <c r="F86" s="30"/>
      <c r="G86" s="30"/>
      <c r="H86" s="5">
        <f t="shared" si="19"/>
        <v>-25</v>
      </c>
      <c r="I86" s="25">
        <f t="shared" si="20"/>
        <v>0</v>
      </c>
      <c r="J86" s="11"/>
    </row>
    <row r="87" spans="1:15" s="8" customFormat="1" ht="30" customHeight="1">
      <c r="A87" s="35" t="s">
        <v>79</v>
      </c>
      <c r="B87" s="22">
        <f>B88+B89+B90+B91</f>
        <v>37205</v>
      </c>
      <c r="C87" s="22">
        <f t="shared" ref="C87:E87" si="22">C88+C89+C90+C91</f>
        <v>40596</v>
      </c>
      <c r="D87" s="22"/>
      <c r="E87" s="22">
        <f t="shared" si="22"/>
        <v>28149</v>
      </c>
      <c r="F87" s="30">
        <f t="shared" si="17"/>
        <v>69.339343777712088</v>
      </c>
      <c r="G87" s="30"/>
      <c r="H87" s="5">
        <f t="shared" si="19"/>
        <v>-9056</v>
      </c>
      <c r="I87" s="25">
        <f t="shared" si="20"/>
        <v>75.659185593334229</v>
      </c>
      <c r="J87" s="14"/>
      <c r="K87" s="13"/>
      <c r="L87" s="6"/>
      <c r="M87" s="13"/>
      <c r="N87" s="6"/>
      <c r="O87" s="6"/>
    </row>
    <row r="88" spans="1:15" ht="24">
      <c r="A88" s="36" t="s">
        <v>20</v>
      </c>
      <c r="B88" s="23">
        <v>28823</v>
      </c>
      <c r="C88" s="7">
        <v>27615</v>
      </c>
      <c r="D88" s="7">
        <v>27615</v>
      </c>
      <c r="E88" s="23">
        <v>17749</v>
      </c>
      <c r="F88" s="30">
        <f t="shared" si="17"/>
        <v>64.273040014484877</v>
      </c>
      <c r="G88" s="30">
        <f t="shared" si="18"/>
        <v>64.273040014484877</v>
      </c>
      <c r="H88" s="5">
        <f t="shared" si="19"/>
        <v>-11074</v>
      </c>
      <c r="I88" s="25">
        <f t="shared" si="20"/>
        <v>61.579294313569022</v>
      </c>
      <c r="J88" s="11"/>
    </row>
    <row r="89" spans="1:15" ht="15.75">
      <c r="A89" s="36" t="s">
        <v>21</v>
      </c>
      <c r="B89" s="23">
        <v>4178</v>
      </c>
      <c r="C89" s="7">
        <v>4010</v>
      </c>
      <c r="D89" s="7">
        <v>4010</v>
      </c>
      <c r="E89" s="23">
        <v>4155</v>
      </c>
      <c r="F89" s="30">
        <f t="shared" si="17"/>
        <v>103.61596009975062</v>
      </c>
      <c r="G89" s="30">
        <f t="shared" si="18"/>
        <v>103.61596009975062</v>
      </c>
      <c r="H89" s="5">
        <f t="shared" si="19"/>
        <v>-23</v>
      </c>
      <c r="I89" s="25">
        <f t="shared" si="20"/>
        <v>99.449497367161328</v>
      </c>
      <c r="J89" s="11"/>
    </row>
    <row r="90" spans="1:15" ht="15.75">
      <c r="A90" s="36" t="s">
        <v>60</v>
      </c>
      <c r="B90" s="23">
        <v>4204</v>
      </c>
      <c r="C90" s="7">
        <v>8971</v>
      </c>
      <c r="D90" s="7">
        <v>8971</v>
      </c>
      <c r="E90" s="23">
        <v>6245</v>
      </c>
      <c r="F90" s="30">
        <f t="shared" si="17"/>
        <v>69.613198082710966</v>
      </c>
      <c r="G90" s="30">
        <f t="shared" si="18"/>
        <v>69.613198082710966</v>
      </c>
      <c r="H90" s="5">
        <f t="shared" si="19"/>
        <v>2041</v>
      </c>
      <c r="I90" s="25">
        <f t="shared" si="20"/>
        <v>148.5490009514748</v>
      </c>
      <c r="J90" s="11"/>
    </row>
    <row r="91" spans="1:15" ht="15.75" hidden="1">
      <c r="A91" s="36" t="s">
        <v>62</v>
      </c>
      <c r="B91" s="23"/>
      <c r="C91" s="7"/>
      <c r="D91" s="7"/>
      <c r="E91" s="23"/>
      <c r="F91" s="30"/>
      <c r="G91" s="30"/>
      <c r="H91" s="5"/>
      <c r="I91" s="25"/>
      <c r="J91" s="1"/>
      <c r="K91" s="1"/>
      <c r="L91" s="1"/>
    </row>
    <row r="92" spans="1:15" ht="35.25" customHeight="1">
      <c r="A92" s="36" t="s">
        <v>50</v>
      </c>
      <c r="B92" s="23">
        <v>318709</v>
      </c>
      <c r="C92" s="7">
        <v>759892</v>
      </c>
      <c r="D92" s="7">
        <v>760966</v>
      </c>
      <c r="E92" s="23">
        <v>858827</v>
      </c>
      <c r="F92" s="30">
        <f t="shared" si="17"/>
        <v>113.01961331347086</v>
      </c>
      <c r="G92" s="30">
        <f t="shared" si="18"/>
        <v>112.86010150256385</v>
      </c>
      <c r="H92" s="5">
        <f t="shared" si="19"/>
        <v>540118</v>
      </c>
      <c r="I92" s="25">
        <f t="shared" si="20"/>
        <v>269.47058288281789</v>
      </c>
      <c r="J92" s="11"/>
    </row>
    <row r="93" spans="1:15" ht="29.25" customHeight="1">
      <c r="A93" s="36" t="s">
        <v>80</v>
      </c>
      <c r="B93" s="23">
        <f>B94+B95+B96+B97</f>
        <v>39775</v>
      </c>
      <c r="C93" s="23">
        <f t="shared" ref="C93:E93" si="23">C94+C95+C96+C97</f>
        <v>6458</v>
      </c>
      <c r="D93" s="23">
        <f t="shared" si="23"/>
        <v>6458</v>
      </c>
      <c r="E93" s="23">
        <f t="shared" si="23"/>
        <v>55514</v>
      </c>
      <c r="F93" s="30">
        <f t="shared" si="17"/>
        <v>859.61598017962228</v>
      </c>
      <c r="G93" s="30">
        <f t="shared" si="18"/>
        <v>859.61598017962228</v>
      </c>
      <c r="H93" s="5">
        <f t="shared" si="19"/>
        <v>15739</v>
      </c>
      <c r="I93" s="25">
        <f t="shared" si="20"/>
        <v>139.5700817096166</v>
      </c>
      <c r="J93" s="11"/>
    </row>
    <row r="94" spans="1:15" ht="35.25" customHeight="1">
      <c r="A94" s="36" t="s">
        <v>22</v>
      </c>
      <c r="B94" s="23">
        <v>2985</v>
      </c>
      <c r="C94" s="7">
        <v>8</v>
      </c>
      <c r="D94" s="7">
        <v>8</v>
      </c>
      <c r="E94" s="23">
        <v>3479</v>
      </c>
      <c r="F94" s="30">
        <f t="shared" si="17"/>
        <v>43487.5</v>
      </c>
      <c r="G94" s="30">
        <f t="shared" si="18"/>
        <v>43487.5</v>
      </c>
      <c r="H94" s="5">
        <f t="shared" si="19"/>
        <v>494</v>
      </c>
      <c r="I94" s="25">
        <f t="shared" si="20"/>
        <v>116.54941373534338</v>
      </c>
      <c r="J94" s="11"/>
    </row>
    <row r="95" spans="1:15" ht="15.75">
      <c r="A95" s="36" t="s">
        <v>27</v>
      </c>
      <c r="B95" s="23">
        <v>1712</v>
      </c>
      <c r="C95" s="7"/>
      <c r="D95" s="7"/>
      <c r="E95" s="23">
        <v>2572</v>
      </c>
      <c r="F95" s="30"/>
      <c r="G95" s="30"/>
      <c r="H95" s="5">
        <f t="shared" si="19"/>
        <v>860</v>
      </c>
      <c r="I95" s="25">
        <f t="shared" si="20"/>
        <v>150.23364485981307</v>
      </c>
      <c r="J95" s="11"/>
    </row>
    <row r="96" spans="1:15" ht="15.75">
      <c r="A96" s="36" t="s">
        <v>63</v>
      </c>
      <c r="B96" s="23">
        <v>35078</v>
      </c>
      <c r="C96" s="7">
        <v>6450</v>
      </c>
      <c r="D96" s="7">
        <v>6450</v>
      </c>
      <c r="E96" s="23">
        <v>49463</v>
      </c>
      <c r="F96" s="30">
        <f t="shared" si="17"/>
        <v>766.8682170542636</v>
      </c>
      <c r="G96" s="30">
        <f t="shared" si="18"/>
        <v>766.8682170542636</v>
      </c>
      <c r="H96" s="5">
        <f t="shared" si="19"/>
        <v>14385</v>
      </c>
      <c r="I96" s="25">
        <f t="shared" si="20"/>
        <v>141.0086093847996</v>
      </c>
      <c r="J96" s="11"/>
      <c r="K96" s="1"/>
      <c r="L96" s="1"/>
    </row>
    <row r="97" spans="1:12" ht="43.5" hidden="1" customHeight="1">
      <c r="A97" s="36" t="s">
        <v>68</v>
      </c>
      <c r="B97" s="23"/>
      <c r="C97" s="7"/>
      <c r="D97" s="7"/>
      <c r="E97" s="49"/>
      <c r="F97" s="30"/>
      <c r="G97" s="30"/>
      <c r="H97" s="5"/>
      <c r="I97" s="25"/>
      <c r="J97" s="11"/>
      <c r="K97" s="1"/>
      <c r="L97" s="1"/>
    </row>
    <row r="98" spans="1:12" ht="15.75">
      <c r="A98" s="36" t="s">
        <v>23</v>
      </c>
      <c r="B98" s="23">
        <v>5116</v>
      </c>
      <c r="C98" s="7">
        <v>7258</v>
      </c>
      <c r="D98" s="7">
        <v>7258</v>
      </c>
      <c r="E98" s="23">
        <v>4990</v>
      </c>
      <c r="F98" s="30">
        <f t="shared" si="17"/>
        <v>68.751722237530998</v>
      </c>
      <c r="G98" s="30">
        <f t="shared" si="18"/>
        <v>68.751722237530998</v>
      </c>
      <c r="H98" s="5">
        <f t="shared" si="19"/>
        <v>-126</v>
      </c>
      <c r="I98" s="25">
        <f t="shared" si="20"/>
        <v>97.537138389366689</v>
      </c>
      <c r="J98" s="11"/>
    </row>
    <row r="99" spans="1:12" ht="15.75">
      <c r="A99" s="36" t="s">
        <v>24</v>
      </c>
      <c r="B99" s="23">
        <v>541266</v>
      </c>
      <c r="C99" s="7">
        <v>516460</v>
      </c>
      <c r="D99" s="7">
        <v>534523</v>
      </c>
      <c r="E99" s="23">
        <v>715361</v>
      </c>
      <c r="F99" s="30">
        <f t="shared" si="17"/>
        <v>138.51237269101188</v>
      </c>
      <c r="G99" s="30">
        <f t="shared" si="18"/>
        <v>133.83165925507413</v>
      </c>
      <c r="H99" s="5">
        <f t="shared" si="19"/>
        <v>174095</v>
      </c>
      <c r="I99" s="25">
        <f t="shared" si="20"/>
        <v>132.1644071491651</v>
      </c>
      <c r="J99" s="11"/>
    </row>
    <row r="100" spans="1:12" ht="15.75">
      <c r="A100" s="36" t="s">
        <v>81</v>
      </c>
      <c r="B100" s="23">
        <f>B101+B102+B103</f>
        <v>36591</v>
      </c>
      <c r="C100" s="23">
        <f t="shared" ref="C100:E100" si="24">C101+C102+C103</f>
        <v>0</v>
      </c>
      <c r="D100" s="23">
        <f t="shared" si="24"/>
        <v>426</v>
      </c>
      <c r="E100" s="23">
        <f t="shared" si="24"/>
        <v>1902</v>
      </c>
      <c r="F100" s="30"/>
      <c r="G100" s="30">
        <f t="shared" si="18"/>
        <v>446.47887323943661</v>
      </c>
      <c r="H100" s="5">
        <f t="shared" si="19"/>
        <v>-34689</v>
      </c>
      <c r="I100" s="25">
        <f t="shared" si="20"/>
        <v>5.1979995080757559</v>
      </c>
      <c r="J100" s="11"/>
    </row>
    <row r="101" spans="1:12" ht="15.75">
      <c r="A101" s="36" t="s">
        <v>25</v>
      </c>
      <c r="B101" s="23">
        <v>25551</v>
      </c>
      <c r="C101" s="7"/>
      <c r="D101" s="7"/>
      <c r="E101" s="23">
        <v>594</v>
      </c>
      <c r="F101" s="30"/>
      <c r="G101" s="30"/>
      <c r="H101" s="5">
        <f t="shared" si="19"/>
        <v>-24957</v>
      </c>
      <c r="I101" s="25">
        <f t="shared" si="20"/>
        <v>2.3247622402254318</v>
      </c>
      <c r="J101" s="11"/>
    </row>
    <row r="102" spans="1:12" ht="15.75">
      <c r="A102" s="36" t="s">
        <v>26</v>
      </c>
      <c r="B102" s="23">
        <v>11039</v>
      </c>
      <c r="C102" s="7"/>
      <c r="D102" s="7"/>
      <c r="E102" s="23">
        <v>734</v>
      </c>
      <c r="F102" s="30"/>
      <c r="G102" s="30"/>
      <c r="H102" s="5">
        <f t="shared" si="19"/>
        <v>-10305</v>
      </c>
      <c r="I102" s="25">
        <f t="shared" si="20"/>
        <v>6.6491530029894008</v>
      </c>
      <c r="J102" s="11"/>
    </row>
    <row r="103" spans="1:12" ht="57" customHeight="1">
      <c r="A103" s="39" t="s">
        <v>67</v>
      </c>
      <c r="B103" s="23">
        <v>1</v>
      </c>
      <c r="C103" s="28"/>
      <c r="D103" s="28">
        <v>426</v>
      </c>
      <c r="E103" s="23">
        <v>574</v>
      </c>
      <c r="F103" s="30"/>
      <c r="G103" s="30">
        <f t="shared" si="18"/>
        <v>134.74178403755869</v>
      </c>
      <c r="H103" s="5">
        <f t="shared" si="19"/>
        <v>573</v>
      </c>
      <c r="I103" s="25">
        <f t="shared" si="20"/>
        <v>57400</v>
      </c>
    </row>
    <row r="104" spans="1:12" ht="15.75">
      <c r="A104" s="32" t="s">
        <v>83</v>
      </c>
      <c r="B104" s="29">
        <v>28820821.22154</v>
      </c>
      <c r="C104" s="29">
        <v>18271281</v>
      </c>
      <c r="D104" s="29">
        <v>19024332.140000001</v>
      </c>
      <c r="E104" s="29">
        <v>41219777.198150001</v>
      </c>
      <c r="F104" s="30">
        <f t="shared" si="17"/>
        <v>225.59872620945404</v>
      </c>
      <c r="G104" s="30">
        <f t="shared" si="18"/>
        <v>216.66872137646561</v>
      </c>
      <c r="H104" s="5">
        <f t="shared" si="19"/>
        <v>12398955.976610001</v>
      </c>
      <c r="I104" s="25">
        <f t="shared" si="20"/>
        <v>143.02082817592762</v>
      </c>
    </row>
    <row r="105" spans="1:12" ht="49.5" customHeight="1">
      <c r="A105" s="32" t="s">
        <v>84</v>
      </c>
      <c r="B105" s="29">
        <v>27821400.306460001</v>
      </c>
      <c r="C105" s="29">
        <v>18271281</v>
      </c>
      <c r="D105" s="29">
        <v>18762698.464000002</v>
      </c>
      <c r="E105" s="29">
        <v>40829515.188309997</v>
      </c>
      <c r="F105" s="30">
        <f t="shared" si="17"/>
        <v>223.46279490918013</v>
      </c>
      <c r="G105" s="30">
        <f t="shared" si="18"/>
        <v>217.61003763211141</v>
      </c>
      <c r="H105" s="5">
        <f t="shared" si="19"/>
        <v>13008114.881849997</v>
      </c>
      <c r="I105" s="25">
        <f t="shared" si="20"/>
        <v>146.75578776971042</v>
      </c>
    </row>
    <row r="106" spans="1:12" ht="36.75" customHeight="1">
      <c r="A106" s="46" t="s">
        <v>85</v>
      </c>
      <c r="B106" s="31">
        <v>10661543.9</v>
      </c>
      <c r="C106" s="31">
        <v>2748523</v>
      </c>
      <c r="D106" s="31">
        <v>3123538.9</v>
      </c>
      <c r="E106" s="31">
        <v>7637630.2999999998</v>
      </c>
      <c r="F106" s="30">
        <f t="shared" si="17"/>
        <v>277.88125840678794</v>
      </c>
      <c r="G106" s="30">
        <f t="shared" si="18"/>
        <v>244.51849471123924</v>
      </c>
      <c r="H106" s="5">
        <f t="shared" si="19"/>
        <v>-3023913.6000000006</v>
      </c>
      <c r="I106" s="25">
        <f t="shared" si="20"/>
        <v>71.637188493872813</v>
      </c>
    </row>
    <row r="107" spans="1:12" ht="33" customHeight="1">
      <c r="A107" s="47" t="s">
        <v>86</v>
      </c>
      <c r="B107" s="7">
        <v>2123858.4</v>
      </c>
      <c r="C107" s="7">
        <v>2748523</v>
      </c>
      <c r="D107" s="7">
        <v>2748522.9</v>
      </c>
      <c r="E107" s="7">
        <v>2061392.4</v>
      </c>
      <c r="F107" s="30">
        <f t="shared" si="17"/>
        <v>75.000005457476618</v>
      </c>
      <c r="G107" s="30">
        <f t="shared" si="18"/>
        <v>75.000008186215211</v>
      </c>
      <c r="H107" s="5">
        <f t="shared" si="19"/>
        <v>-62466</v>
      </c>
      <c r="I107" s="25">
        <f t="shared" si="20"/>
        <v>97.058843470920664</v>
      </c>
    </row>
    <row r="108" spans="1:12" ht="31.5" customHeight="1">
      <c r="A108" s="47" t="s">
        <v>87</v>
      </c>
      <c r="B108" s="7">
        <v>7637756.5</v>
      </c>
      <c r="C108" s="7"/>
      <c r="D108" s="7">
        <v>375016</v>
      </c>
      <c r="E108" s="7">
        <v>5406921.7000000002</v>
      </c>
      <c r="F108" s="30"/>
      <c r="G108" s="30">
        <f t="shared" si="18"/>
        <v>1441.7842705377905</v>
      </c>
      <c r="H108" s="5">
        <f t="shared" si="19"/>
        <v>-2230834.7999999998</v>
      </c>
      <c r="I108" s="25">
        <f t="shared" si="20"/>
        <v>70.792014644614554</v>
      </c>
    </row>
    <row r="109" spans="1:12" ht="51">
      <c r="A109" s="47" t="s">
        <v>88</v>
      </c>
      <c r="B109" s="7">
        <v>728319.8</v>
      </c>
      <c r="C109" s="7"/>
      <c r="D109" s="7"/>
      <c r="E109" s="49"/>
      <c r="F109" s="30"/>
      <c r="G109" s="30"/>
      <c r="H109" s="5">
        <f t="shared" si="19"/>
        <v>-728319.8</v>
      </c>
      <c r="I109" s="25">
        <f t="shared" si="20"/>
        <v>0</v>
      </c>
    </row>
    <row r="110" spans="1:12" ht="64.5">
      <c r="A110" s="48" t="s">
        <v>228</v>
      </c>
      <c r="B110" s="7">
        <v>171609.3</v>
      </c>
      <c r="C110" s="7"/>
      <c r="D110" s="7"/>
      <c r="E110" s="7">
        <v>169316.2</v>
      </c>
      <c r="F110" s="30"/>
      <c r="G110" s="30"/>
      <c r="H110" s="5">
        <f t="shared" si="19"/>
        <v>-2293.0999999999767</v>
      </c>
      <c r="I110" s="25">
        <f t="shared" si="20"/>
        <v>98.663767056913599</v>
      </c>
    </row>
    <row r="111" spans="1:12" ht="44.25" customHeight="1">
      <c r="A111" s="46" t="s">
        <v>89</v>
      </c>
      <c r="B111" s="31">
        <v>12604900.097720001</v>
      </c>
      <c r="C111" s="31">
        <v>12891383</v>
      </c>
      <c r="D111" s="31">
        <v>12891382.800000001</v>
      </c>
      <c r="E111" s="31">
        <v>20383013.186159998</v>
      </c>
      <c r="F111" s="30">
        <f t="shared" si="17"/>
        <v>158.11347150387198</v>
      </c>
      <c r="G111" s="30">
        <f t="shared" si="18"/>
        <v>158.11347395688225</v>
      </c>
      <c r="H111" s="5">
        <f t="shared" si="19"/>
        <v>7778113.0884399973</v>
      </c>
      <c r="I111" s="25">
        <f t="shared" si="20"/>
        <v>161.70705858943631</v>
      </c>
    </row>
    <row r="112" spans="1:12" ht="33" customHeight="1">
      <c r="A112" s="47" t="s">
        <v>90</v>
      </c>
      <c r="B112" s="31"/>
      <c r="C112" s="7">
        <v>10798</v>
      </c>
      <c r="D112" s="7">
        <v>10798.1</v>
      </c>
      <c r="E112" s="7">
        <v>10798.1</v>
      </c>
      <c r="F112" s="30">
        <f t="shared" si="17"/>
        <v>100.00092609742546</v>
      </c>
      <c r="G112" s="30">
        <f t="shared" si="18"/>
        <v>100</v>
      </c>
      <c r="H112" s="5">
        <f t="shared" si="19"/>
        <v>10798.1</v>
      </c>
      <c r="I112" s="25"/>
    </row>
    <row r="113" spans="1:9" ht="51">
      <c r="A113" s="47" t="s">
        <v>92</v>
      </c>
      <c r="B113" s="7">
        <v>35969.255469999996</v>
      </c>
      <c r="C113" s="7"/>
      <c r="D113" s="7"/>
      <c r="E113" s="7"/>
      <c r="F113" s="30"/>
      <c r="G113" s="30"/>
      <c r="H113" s="5">
        <f t="shared" si="19"/>
        <v>-35969.255469999996</v>
      </c>
      <c r="I113" s="25">
        <f t="shared" si="20"/>
        <v>0</v>
      </c>
    </row>
    <row r="114" spans="1:9" ht="88.5" customHeight="1">
      <c r="A114" s="47" t="s">
        <v>193</v>
      </c>
      <c r="B114" s="31"/>
      <c r="C114" s="7">
        <v>3756</v>
      </c>
      <c r="D114" s="7">
        <v>3755.8</v>
      </c>
      <c r="E114" s="49"/>
      <c r="F114" s="30">
        <f t="shared" si="17"/>
        <v>0</v>
      </c>
      <c r="G114" s="30">
        <f t="shared" si="18"/>
        <v>0</v>
      </c>
      <c r="H114" s="5">
        <f t="shared" si="19"/>
        <v>0</v>
      </c>
      <c r="I114" s="25"/>
    </row>
    <row r="115" spans="1:9" ht="69" customHeight="1">
      <c r="A115" s="47" t="s">
        <v>91</v>
      </c>
      <c r="B115" s="7">
        <v>5052.8</v>
      </c>
      <c r="C115" s="7">
        <v>36097</v>
      </c>
      <c r="D115" s="7">
        <v>36097</v>
      </c>
      <c r="E115" s="7">
        <v>22054.92786</v>
      </c>
      <c r="F115" s="30">
        <f t="shared" si="17"/>
        <v>61.099060475939822</v>
      </c>
      <c r="G115" s="30">
        <f t="shared" si="18"/>
        <v>61.099060475939822</v>
      </c>
      <c r="H115" s="5">
        <f t="shared" si="19"/>
        <v>17002.127860000001</v>
      </c>
      <c r="I115" s="25">
        <f t="shared" si="20"/>
        <v>436.48923092146924</v>
      </c>
    </row>
    <row r="116" spans="1:9" ht="62.25" customHeight="1">
      <c r="A116" s="47" t="s">
        <v>93</v>
      </c>
      <c r="B116" s="7">
        <v>189.86667</v>
      </c>
      <c r="C116" s="7">
        <v>193</v>
      </c>
      <c r="D116" s="7">
        <v>193</v>
      </c>
      <c r="E116" s="7">
        <v>150.11111</v>
      </c>
      <c r="F116" s="30">
        <f t="shared" si="17"/>
        <v>77.777777202072542</v>
      </c>
      <c r="G116" s="30">
        <f t="shared" si="18"/>
        <v>77.777777202072542</v>
      </c>
      <c r="H116" s="5">
        <f t="shared" si="19"/>
        <v>-39.755560000000003</v>
      </c>
      <c r="I116" s="25">
        <f t="shared" si="20"/>
        <v>79.061327614794109</v>
      </c>
    </row>
    <row r="117" spans="1:9" ht="51">
      <c r="A117" s="47" t="s">
        <v>194</v>
      </c>
      <c r="B117" s="7">
        <v>3591.5</v>
      </c>
      <c r="C117" s="7">
        <v>3966</v>
      </c>
      <c r="D117" s="7">
        <v>3966.3</v>
      </c>
      <c r="E117" s="7">
        <v>3966.3</v>
      </c>
      <c r="F117" s="30">
        <f t="shared" si="17"/>
        <v>100.00756429652043</v>
      </c>
      <c r="G117" s="30">
        <f t="shared" si="18"/>
        <v>100</v>
      </c>
      <c r="H117" s="5">
        <f t="shared" si="19"/>
        <v>374.80000000000018</v>
      </c>
      <c r="I117" s="25">
        <f t="shared" si="20"/>
        <v>110.43575107893638</v>
      </c>
    </row>
    <row r="118" spans="1:9" ht="84" customHeight="1">
      <c r="A118" s="47" t="s">
        <v>195</v>
      </c>
      <c r="B118" s="7">
        <v>35128.066209999997</v>
      </c>
      <c r="C118" s="7">
        <v>26831</v>
      </c>
      <c r="D118" s="7">
        <v>26830.7</v>
      </c>
      <c r="E118" s="7">
        <v>26830.7</v>
      </c>
      <c r="F118" s="30">
        <f t="shared" si="17"/>
        <v>99.998881890350717</v>
      </c>
      <c r="G118" s="30">
        <f t="shared" si="18"/>
        <v>100</v>
      </c>
      <c r="H118" s="5">
        <f t="shared" si="19"/>
        <v>-8297.3662099999965</v>
      </c>
      <c r="I118" s="25">
        <f t="shared" si="20"/>
        <v>76.379667014980839</v>
      </c>
    </row>
    <row r="119" spans="1:9" ht="84" customHeight="1">
      <c r="A119" s="47" t="s">
        <v>94</v>
      </c>
      <c r="B119" s="7">
        <v>369550.29907000001</v>
      </c>
      <c r="C119" s="7">
        <v>202204</v>
      </c>
      <c r="D119" s="7">
        <v>202204.3</v>
      </c>
      <c r="E119" s="7">
        <v>172504.97418000002</v>
      </c>
      <c r="F119" s="30">
        <f t="shared" si="17"/>
        <v>85.312345047575718</v>
      </c>
      <c r="G119" s="30">
        <f t="shared" si="18"/>
        <v>85.312218474087857</v>
      </c>
      <c r="H119" s="5">
        <f t="shared" si="19"/>
        <v>-197045.32488999999</v>
      </c>
      <c r="I119" s="25">
        <f t="shared" si="20"/>
        <v>46.679700872688031</v>
      </c>
    </row>
    <row r="120" spans="1:9" ht="98.25" customHeight="1">
      <c r="A120" s="47" t="s">
        <v>95</v>
      </c>
      <c r="B120" s="7">
        <v>1319.79</v>
      </c>
      <c r="C120" s="7">
        <v>1801</v>
      </c>
      <c r="D120" s="7">
        <v>1800.9</v>
      </c>
      <c r="E120" s="7">
        <v>928.29</v>
      </c>
      <c r="F120" s="30">
        <f t="shared" si="17"/>
        <v>51.543031649083836</v>
      </c>
      <c r="G120" s="30">
        <f t="shared" si="18"/>
        <v>51.545893719806756</v>
      </c>
      <c r="H120" s="5">
        <f t="shared" si="19"/>
        <v>-391.5</v>
      </c>
      <c r="I120" s="25">
        <f t="shared" si="20"/>
        <v>70.336189848384961</v>
      </c>
    </row>
    <row r="121" spans="1:9" ht="84" customHeight="1">
      <c r="A121" s="47" t="s">
        <v>96</v>
      </c>
      <c r="B121" s="7">
        <v>13409.16754</v>
      </c>
      <c r="C121" s="7">
        <v>13597</v>
      </c>
      <c r="D121" s="7">
        <v>13597.4</v>
      </c>
      <c r="E121" s="7">
        <v>12961.19599</v>
      </c>
      <c r="F121" s="30">
        <f t="shared" si="17"/>
        <v>95.323939030668541</v>
      </c>
      <c r="G121" s="30">
        <f t="shared" si="18"/>
        <v>95.321134849309431</v>
      </c>
      <c r="H121" s="5">
        <f t="shared" si="19"/>
        <v>-447.97155000000021</v>
      </c>
      <c r="I121" s="25">
        <f t="shared" si="20"/>
        <v>96.659214312419579</v>
      </c>
    </row>
    <row r="122" spans="1:9" ht="88.5" customHeight="1">
      <c r="A122" s="47" t="s">
        <v>196</v>
      </c>
      <c r="B122" s="7"/>
      <c r="C122" s="7">
        <v>546</v>
      </c>
      <c r="D122" s="7">
        <v>546.5</v>
      </c>
      <c r="E122" s="7">
        <v>544.82092</v>
      </c>
      <c r="F122" s="30">
        <f t="shared" si="17"/>
        <v>99.78405128205128</v>
      </c>
      <c r="G122" s="30">
        <f t="shared" si="18"/>
        <v>99.692757548032944</v>
      </c>
      <c r="H122" s="5">
        <f t="shared" si="19"/>
        <v>544.82092</v>
      </c>
      <c r="I122" s="25"/>
    </row>
    <row r="123" spans="1:9" ht="84" customHeight="1">
      <c r="A123" s="47" t="s">
        <v>197</v>
      </c>
      <c r="B123" s="7"/>
      <c r="C123" s="7">
        <v>44011</v>
      </c>
      <c r="D123" s="7">
        <v>44011.1</v>
      </c>
      <c r="E123" s="7">
        <v>25280.779269999999</v>
      </c>
      <c r="F123" s="30">
        <f t="shared" si="17"/>
        <v>57.441956033718846</v>
      </c>
      <c r="G123" s="30">
        <f t="shared" si="18"/>
        <v>57.441825516744636</v>
      </c>
      <c r="H123" s="5">
        <f t="shared" si="19"/>
        <v>25280.779269999999</v>
      </c>
      <c r="I123" s="25"/>
    </row>
    <row r="124" spans="1:9" ht="122.25" customHeight="1">
      <c r="A124" s="47" t="s">
        <v>97</v>
      </c>
      <c r="B124" s="7">
        <v>225904.15625</v>
      </c>
      <c r="C124" s="7">
        <v>111759</v>
      </c>
      <c r="D124" s="7">
        <v>111758.9</v>
      </c>
      <c r="E124" s="49"/>
      <c r="F124" s="30">
        <f t="shared" si="17"/>
        <v>0</v>
      </c>
      <c r="G124" s="30">
        <f t="shared" si="18"/>
        <v>0</v>
      </c>
      <c r="H124" s="5">
        <f t="shared" si="19"/>
        <v>-225904.15625</v>
      </c>
      <c r="I124" s="25">
        <f t="shared" si="20"/>
        <v>0</v>
      </c>
    </row>
    <row r="125" spans="1:9" ht="76.5">
      <c r="A125" s="47" t="s">
        <v>98</v>
      </c>
      <c r="B125" s="7">
        <v>50274.369259999999</v>
      </c>
      <c r="C125" s="7">
        <v>63475</v>
      </c>
      <c r="D125" s="7">
        <v>63474.9</v>
      </c>
      <c r="E125" s="7">
        <v>49004.218649999995</v>
      </c>
      <c r="F125" s="30">
        <f t="shared" si="17"/>
        <v>77.202392516738868</v>
      </c>
      <c r="G125" s="30">
        <f t="shared" si="18"/>
        <v>77.202514143385798</v>
      </c>
      <c r="H125" s="5">
        <f t="shared" si="19"/>
        <v>-1270.1506100000042</v>
      </c>
      <c r="I125" s="25">
        <f t="shared" si="20"/>
        <v>97.473562316751767</v>
      </c>
    </row>
    <row r="126" spans="1:9" ht="69.75" customHeight="1">
      <c r="A126" s="47" t="s">
        <v>198</v>
      </c>
      <c r="B126" s="7"/>
      <c r="C126" s="7">
        <v>151470</v>
      </c>
      <c r="D126" s="7">
        <v>151469.6</v>
      </c>
      <c r="E126" s="7">
        <v>59011.468829999998</v>
      </c>
      <c r="F126" s="30">
        <f t="shared" si="17"/>
        <v>38.959179263220442</v>
      </c>
      <c r="G126" s="30">
        <f t="shared" si="18"/>
        <v>38.959282146384488</v>
      </c>
      <c r="H126" s="5">
        <f t="shared" si="19"/>
        <v>59011.468829999998</v>
      </c>
      <c r="I126" s="25"/>
    </row>
    <row r="127" spans="1:9" ht="126.75" customHeight="1">
      <c r="A127" s="47" t="s">
        <v>99</v>
      </c>
      <c r="B127" s="7">
        <v>20227.5</v>
      </c>
      <c r="C127" s="7">
        <v>42847</v>
      </c>
      <c r="D127" s="7">
        <v>42847.5</v>
      </c>
      <c r="E127" s="7">
        <v>35958.491240000003</v>
      </c>
      <c r="F127" s="30">
        <f t="shared" si="17"/>
        <v>83.923008005227899</v>
      </c>
      <c r="G127" s="30">
        <f t="shared" si="18"/>
        <v>83.922028683120374</v>
      </c>
      <c r="H127" s="5">
        <f t="shared" si="19"/>
        <v>15730.991240000003</v>
      </c>
      <c r="I127" s="25">
        <f t="shared" si="20"/>
        <v>177.77031882338403</v>
      </c>
    </row>
    <row r="128" spans="1:9" ht="60" customHeight="1">
      <c r="A128" s="47" t="s">
        <v>199</v>
      </c>
      <c r="B128" s="7">
        <v>2302.8429500000002</v>
      </c>
      <c r="C128" s="7">
        <v>217189</v>
      </c>
      <c r="D128" s="7">
        <v>217189</v>
      </c>
      <c r="E128" s="7">
        <v>209148.63475999999</v>
      </c>
      <c r="F128" s="30">
        <f t="shared" si="17"/>
        <v>96.2979868962056</v>
      </c>
      <c r="G128" s="30">
        <f t="shared" si="18"/>
        <v>96.2979868962056</v>
      </c>
      <c r="H128" s="5">
        <f t="shared" si="19"/>
        <v>206845.79181</v>
      </c>
      <c r="I128" s="25">
        <f t="shared" si="20"/>
        <v>9082.1927200897462</v>
      </c>
    </row>
    <row r="129" spans="1:9" ht="120.75" customHeight="1">
      <c r="A129" s="47" t="s">
        <v>200</v>
      </c>
      <c r="B129" s="7"/>
      <c r="C129" s="7">
        <v>25452</v>
      </c>
      <c r="D129" s="7">
        <v>25452.5</v>
      </c>
      <c r="E129" s="7">
        <v>25038.923600000002</v>
      </c>
      <c r="F129" s="30">
        <f t="shared" si="17"/>
        <v>98.377037560898955</v>
      </c>
      <c r="G129" s="30">
        <f t="shared" si="18"/>
        <v>98.375104999508906</v>
      </c>
      <c r="H129" s="5">
        <f t="shared" si="19"/>
        <v>25038.923600000002</v>
      </c>
      <c r="I129" s="25"/>
    </row>
    <row r="130" spans="1:9" ht="94.5" customHeight="1">
      <c r="A130" s="47" t="s">
        <v>101</v>
      </c>
      <c r="B130" s="7">
        <v>105634.09593</v>
      </c>
      <c r="C130" s="7">
        <v>218448</v>
      </c>
      <c r="D130" s="7">
        <v>218448</v>
      </c>
      <c r="E130" s="7">
        <v>218171.00349</v>
      </c>
      <c r="F130" s="30">
        <f t="shared" si="17"/>
        <v>99.873197964733023</v>
      </c>
      <c r="G130" s="30">
        <f t="shared" si="18"/>
        <v>99.873197964733023</v>
      </c>
      <c r="H130" s="5">
        <f t="shared" si="19"/>
        <v>112536.90756000001</v>
      </c>
      <c r="I130" s="25">
        <f t="shared" si="20"/>
        <v>206.53464354404497</v>
      </c>
    </row>
    <row r="131" spans="1:9" ht="85.5" customHeight="1">
      <c r="A131" s="47" t="s">
        <v>100</v>
      </c>
      <c r="B131" s="7">
        <v>74491.176370000001</v>
      </c>
      <c r="C131" s="7">
        <v>103132</v>
      </c>
      <c r="D131" s="7">
        <v>103131.9</v>
      </c>
      <c r="E131" s="7">
        <v>75978.793139999994</v>
      </c>
      <c r="F131" s="30">
        <f t="shared" si="17"/>
        <v>73.671404743435588</v>
      </c>
      <c r="G131" s="30">
        <f t="shared" si="18"/>
        <v>73.671476177593931</v>
      </c>
      <c r="H131" s="5">
        <f t="shared" si="19"/>
        <v>1487.6167699999933</v>
      </c>
      <c r="I131" s="25">
        <f t="shared" si="20"/>
        <v>101.9970375586646</v>
      </c>
    </row>
    <row r="132" spans="1:9" ht="67.5" customHeight="1">
      <c r="A132" s="47" t="s">
        <v>205</v>
      </c>
      <c r="B132" s="7"/>
      <c r="C132" s="7">
        <v>46855</v>
      </c>
      <c r="D132" s="7">
        <v>46854.7</v>
      </c>
      <c r="E132" s="7">
        <v>46854.7</v>
      </c>
      <c r="F132" s="30">
        <f t="shared" si="17"/>
        <v>99.999359726816778</v>
      </c>
      <c r="G132" s="30">
        <f t="shared" si="18"/>
        <v>100</v>
      </c>
      <c r="H132" s="5">
        <f t="shared" si="19"/>
        <v>46854.7</v>
      </c>
      <c r="I132" s="25"/>
    </row>
    <row r="133" spans="1:9" ht="60.75" customHeight="1">
      <c r="A133" s="47" t="s">
        <v>206</v>
      </c>
      <c r="B133" s="7"/>
      <c r="C133" s="7">
        <v>91155</v>
      </c>
      <c r="D133" s="7">
        <v>91155</v>
      </c>
      <c r="E133" s="7">
        <v>85526.506840000002</v>
      </c>
      <c r="F133" s="30">
        <f t="shared" si="17"/>
        <v>93.825359925401784</v>
      </c>
      <c r="G133" s="30">
        <f t="shared" si="18"/>
        <v>93.825359925401784</v>
      </c>
      <c r="H133" s="5">
        <f t="shared" si="19"/>
        <v>85526.506840000002</v>
      </c>
      <c r="I133" s="25"/>
    </row>
    <row r="134" spans="1:9" ht="144" customHeight="1">
      <c r="A134" s="48" t="s">
        <v>229</v>
      </c>
      <c r="B134" s="7">
        <v>147382.70481</v>
      </c>
      <c r="C134" s="7"/>
      <c r="D134" s="7"/>
      <c r="E134" s="49"/>
      <c r="F134" s="30"/>
      <c r="G134" s="30"/>
      <c r="H134" s="5">
        <f t="shared" ref="H134:H196" si="25">E134-B134</f>
        <v>-147382.70481</v>
      </c>
      <c r="I134" s="25">
        <f t="shared" ref="I134:I196" si="26">E134/B134*100</f>
        <v>0</v>
      </c>
    </row>
    <row r="135" spans="1:9" ht="31.5" customHeight="1">
      <c r="A135" s="47" t="s">
        <v>102</v>
      </c>
      <c r="B135" s="7">
        <v>26728.72738</v>
      </c>
      <c r="C135" s="7">
        <v>36130</v>
      </c>
      <c r="D135" s="7">
        <v>36130.199999999997</v>
      </c>
      <c r="E135" s="7">
        <v>22798.464390000001</v>
      </c>
      <c r="F135" s="30">
        <f t="shared" ref="F135:F196" si="27">E135/C135*100</f>
        <v>63.101202297259896</v>
      </c>
      <c r="G135" s="30">
        <f t="shared" ref="G135:G196" si="28">E135/D135*100</f>
        <v>63.100852998322743</v>
      </c>
      <c r="H135" s="5">
        <f t="shared" si="25"/>
        <v>-3930.2629899999993</v>
      </c>
      <c r="I135" s="25">
        <f t="shared" si="26"/>
        <v>85.295734682299724</v>
      </c>
    </row>
    <row r="136" spans="1:9" ht="51">
      <c r="A136" s="47" t="s">
        <v>103</v>
      </c>
      <c r="B136" s="7">
        <v>10519.254510000001</v>
      </c>
      <c r="C136" s="7">
        <v>9659</v>
      </c>
      <c r="D136" s="7">
        <v>9659.6</v>
      </c>
      <c r="E136" s="7">
        <v>8568.9394400000001</v>
      </c>
      <c r="F136" s="30">
        <f t="shared" si="27"/>
        <v>88.714560927632263</v>
      </c>
      <c r="G136" s="30">
        <f t="shared" si="28"/>
        <v>88.709050478280673</v>
      </c>
      <c r="H136" s="5">
        <f t="shared" si="25"/>
        <v>-1950.3150700000006</v>
      </c>
      <c r="I136" s="25">
        <f t="shared" si="26"/>
        <v>81.459569514684176</v>
      </c>
    </row>
    <row r="137" spans="1:9" ht="75" customHeight="1">
      <c r="A137" s="47" t="s">
        <v>104</v>
      </c>
      <c r="B137" s="7">
        <v>109288.54003</v>
      </c>
      <c r="C137" s="7">
        <v>153225</v>
      </c>
      <c r="D137" s="7">
        <v>153225.4</v>
      </c>
      <c r="E137" s="7">
        <v>151354.96059999999</v>
      </c>
      <c r="F137" s="30">
        <f t="shared" si="27"/>
        <v>98.779546810246359</v>
      </c>
      <c r="G137" s="30">
        <f t="shared" si="28"/>
        <v>98.77928894295593</v>
      </c>
      <c r="H137" s="5">
        <f t="shared" si="25"/>
        <v>42066.420569999987</v>
      </c>
      <c r="I137" s="25">
        <f t="shared" si="26"/>
        <v>138.49115429527436</v>
      </c>
    </row>
    <row r="138" spans="1:9" ht="39.75" customHeight="1">
      <c r="A138" s="48" t="s">
        <v>230</v>
      </c>
      <c r="B138" s="7">
        <v>11649.5</v>
      </c>
      <c r="C138" s="7"/>
      <c r="D138" s="7"/>
      <c r="E138" s="49"/>
      <c r="F138" s="30"/>
      <c r="G138" s="30"/>
      <c r="H138" s="5">
        <f t="shared" si="25"/>
        <v>-11649.5</v>
      </c>
      <c r="I138" s="25">
        <f t="shared" si="26"/>
        <v>0</v>
      </c>
    </row>
    <row r="139" spans="1:9" ht="118.5" customHeight="1">
      <c r="A139" s="47" t="s">
        <v>207</v>
      </c>
      <c r="B139" s="7">
        <v>3560.7</v>
      </c>
      <c r="C139" s="7">
        <v>2993</v>
      </c>
      <c r="D139" s="7">
        <v>2992.8</v>
      </c>
      <c r="E139" s="7">
        <v>2992.8</v>
      </c>
      <c r="F139" s="30">
        <f t="shared" si="27"/>
        <v>99.993317741396609</v>
      </c>
      <c r="G139" s="30">
        <f t="shared" si="28"/>
        <v>100</v>
      </c>
      <c r="H139" s="5">
        <f t="shared" si="25"/>
        <v>-567.89999999999964</v>
      </c>
      <c r="I139" s="25">
        <f t="shared" si="26"/>
        <v>84.050888870165991</v>
      </c>
    </row>
    <row r="140" spans="1:9" ht="76.5">
      <c r="A140" s="47" t="s">
        <v>254</v>
      </c>
      <c r="B140" s="7"/>
      <c r="C140" s="7"/>
      <c r="D140" s="7"/>
      <c r="E140" s="7">
        <v>29859.43175</v>
      </c>
      <c r="F140" s="30"/>
      <c r="G140" s="30"/>
      <c r="H140" s="5">
        <f t="shared" si="25"/>
        <v>29859.43175</v>
      </c>
      <c r="I140" s="25"/>
    </row>
    <row r="141" spans="1:9" ht="73.5" customHeight="1">
      <c r="A141" s="47" t="s">
        <v>131</v>
      </c>
      <c r="B141" s="7">
        <v>722850.42969000002</v>
      </c>
      <c r="C141" s="7">
        <v>65944</v>
      </c>
      <c r="D141" s="7">
        <v>65943.7</v>
      </c>
      <c r="E141" s="7">
        <v>37980.865549999995</v>
      </c>
      <c r="F141" s="30">
        <f t="shared" si="27"/>
        <v>57.595635008492039</v>
      </c>
      <c r="G141" s="30">
        <f t="shared" si="28"/>
        <v>57.595897030345576</v>
      </c>
      <c r="H141" s="5">
        <f t="shared" si="25"/>
        <v>-684869.56414000003</v>
      </c>
      <c r="I141" s="25">
        <f t="shared" si="26"/>
        <v>5.2543187345532028</v>
      </c>
    </row>
    <row r="142" spans="1:9" ht="51" customHeight="1">
      <c r="A142" s="47" t="s">
        <v>105</v>
      </c>
      <c r="B142" s="7">
        <v>135443.04736999999</v>
      </c>
      <c r="C142" s="7">
        <v>109986</v>
      </c>
      <c r="D142" s="7">
        <v>109986.6</v>
      </c>
      <c r="E142" s="7">
        <v>64734.095659999999</v>
      </c>
      <c r="F142" s="30">
        <f t="shared" si="27"/>
        <v>58.856668721473639</v>
      </c>
      <c r="G142" s="30">
        <f t="shared" si="28"/>
        <v>58.856347645985963</v>
      </c>
      <c r="H142" s="5">
        <f t="shared" si="25"/>
        <v>-70708.951709999994</v>
      </c>
      <c r="I142" s="25">
        <f t="shared" si="26"/>
        <v>47.794328994356569</v>
      </c>
    </row>
    <row r="143" spans="1:9" ht="62.25" customHeight="1">
      <c r="A143" s="47" t="s">
        <v>132</v>
      </c>
      <c r="B143" s="7">
        <v>81569.191250000003</v>
      </c>
      <c r="C143" s="7">
        <v>108548</v>
      </c>
      <c r="D143" s="7">
        <v>108548</v>
      </c>
      <c r="E143" s="7">
        <v>46674.550310000006</v>
      </c>
      <c r="F143" s="30">
        <f t="shared" si="27"/>
        <v>42.998996121531498</v>
      </c>
      <c r="G143" s="30">
        <f t="shared" si="28"/>
        <v>42.998996121531498</v>
      </c>
      <c r="H143" s="5">
        <f t="shared" si="25"/>
        <v>-34894.640939999997</v>
      </c>
      <c r="I143" s="25">
        <f t="shared" si="26"/>
        <v>57.220807997161558</v>
      </c>
    </row>
    <row r="144" spans="1:9" ht="95.25" customHeight="1">
      <c r="A144" s="47" t="s">
        <v>106</v>
      </c>
      <c r="B144" s="7">
        <v>2610</v>
      </c>
      <c r="C144" s="7">
        <v>3480</v>
      </c>
      <c r="D144" s="7">
        <v>3480</v>
      </c>
      <c r="E144" s="7">
        <v>3480</v>
      </c>
      <c r="F144" s="30">
        <f t="shared" si="27"/>
        <v>100</v>
      </c>
      <c r="G144" s="30">
        <f t="shared" si="28"/>
        <v>100</v>
      </c>
      <c r="H144" s="5">
        <f t="shared" si="25"/>
        <v>870</v>
      </c>
      <c r="I144" s="25">
        <f t="shared" si="26"/>
        <v>133.33333333333331</v>
      </c>
    </row>
    <row r="145" spans="1:9" ht="113.25" customHeight="1">
      <c r="A145" s="47" t="s">
        <v>133</v>
      </c>
      <c r="B145" s="7">
        <v>3880.5</v>
      </c>
      <c r="C145" s="7">
        <v>10440</v>
      </c>
      <c r="D145" s="7">
        <v>10440</v>
      </c>
      <c r="E145" s="7">
        <v>2829.4140000000002</v>
      </c>
      <c r="F145" s="30">
        <f t="shared" si="27"/>
        <v>27.101666666666667</v>
      </c>
      <c r="G145" s="30">
        <f t="shared" si="28"/>
        <v>27.101666666666667</v>
      </c>
      <c r="H145" s="5">
        <f t="shared" si="25"/>
        <v>-1051.0859999999998</v>
      </c>
      <c r="I145" s="25">
        <f t="shared" si="26"/>
        <v>72.913645148821033</v>
      </c>
    </row>
    <row r="146" spans="1:9" ht="57.75" customHeight="1">
      <c r="A146" s="47" t="s">
        <v>208</v>
      </c>
      <c r="B146" s="7"/>
      <c r="C146" s="7">
        <v>25131</v>
      </c>
      <c r="D146" s="7">
        <v>25131.3</v>
      </c>
      <c r="E146" s="7">
        <v>25131.3</v>
      </c>
      <c r="F146" s="30">
        <f t="shared" si="27"/>
        <v>100.00119374477737</v>
      </c>
      <c r="G146" s="30">
        <f t="shared" si="28"/>
        <v>100</v>
      </c>
      <c r="H146" s="5">
        <f t="shared" si="25"/>
        <v>25131.3</v>
      </c>
      <c r="I146" s="25"/>
    </row>
    <row r="147" spans="1:9" ht="131.25" customHeight="1">
      <c r="A147" s="47" t="s">
        <v>209</v>
      </c>
      <c r="B147" s="7"/>
      <c r="C147" s="7">
        <v>4671</v>
      </c>
      <c r="D147" s="7">
        <v>4671.1000000000004</v>
      </c>
      <c r="E147" s="7">
        <v>4671.0666799999999</v>
      </c>
      <c r="F147" s="30">
        <f t="shared" si="27"/>
        <v>100.00142753157782</v>
      </c>
      <c r="G147" s="30">
        <f t="shared" si="28"/>
        <v>99.999286677656215</v>
      </c>
      <c r="H147" s="5">
        <f t="shared" si="25"/>
        <v>4671.0666799999999</v>
      </c>
      <c r="I147" s="25"/>
    </row>
    <row r="148" spans="1:9" ht="85.5" customHeight="1">
      <c r="A148" s="47" t="s">
        <v>107</v>
      </c>
      <c r="B148" s="7">
        <v>11836.2248</v>
      </c>
      <c r="C148" s="7">
        <v>26368</v>
      </c>
      <c r="D148" s="7">
        <v>26367.7</v>
      </c>
      <c r="E148" s="7">
        <v>22000.837350000002</v>
      </c>
      <c r="F148" s="30">
        <f t="shared" si="27"/>
        <v>83.437641648968452</v>
      </c>
      <c r="G148" s="30">
        <f t="shared" si="28"/>
        <v>83.438590965461529</v>
      </c>
      <c r="H148" s="5">
        <f t="shared" si="25"/>
        <v>10164.612550000002</v>
      </c>
      <c r="I148" s="25">
        <f t="shared" si="26"/>
        <v>185.87715020417662</v>
      </c>
    </row>
    <row r="149" spans="1:9" ht="38.25">
      <c r="A149" s="47" t="s">
        <v>108</v>
      </c>
      <c r="B149" s="7">
        <v>892601.35426000005</v>
      </c>
      <c r="C149" s="7"/>
      <c r="D149" s="7"/>
      <c r="E149" s="7"/>
      <c r="F149" s="30"/>
      <c r="G149" s="30"/>
      <c r="H149" s="5">
        <f t="shared" si="25"/>
        <v>-892601.35426000005</v>
      </c>
      <c r="I149" s="25">
        <f t="shared" si="26"/>
        <v>0</v>
      </c>
    </row>
    <row r="150" spans="1:9" ht="85.5" customHeight="1">
      <c r="A150" s="47" t="s">
        <v>210</v>
      </c>
      <c r="B150" s="7"/>
      <c r="C150" s="7">
        <v>22097</v>
      </c>
      <c r="D150" s="7">
        <v>22096.799999999999</v>
      </c>
      <c r="E150" s="7">
        <v>21921.465899999999</v>
      </c>
      <c r="F150" s="30">
        <f t="shared" si="27"/>
        <v>99.205620219939348</v>
      </c>
      <c r="G150" s="30">
        <f t="shared" si="28"/>
        <v>99.206518138372985</v>
      </c>
      <c r="H150" s="5">
        <f t="shared" si="25"/>
        <v>21921.465899999999</v>
      </c>
      <c r="I150" s="25"/>
    </row>
    <row r="151" spans="1:9" ht="71.25" customHeight="1">
      <c r="A151" s="47" t="s">
        <v>109</v>
      </c>
      <c r="B151" s="7">
        <v>255725.64241999999</v>
      </c>
      <c r="C151" s="7">
        <v>502560</v>
      </c>
      <c r="D151" s="7">
        <v>502560.3</v>
      </c>
      <c r="E151" s="7">
        <v>240248.57186000003</v>
      </c>
      <c r="F151" s="30">
        <f t="shared" si="27"/>
        <v>47.804953012575616</v>
      </c>
      <c r="G151" s="30">
        <f t="shared" si="28"/>
        <v>47.804924475729585</v>
      </c>
      <c r="H151" s="5">
        <f t="shared" si="25"/>
        <v>-15477.070559999964</v>
      </c>
      <c r="I151" s="25">
        <f t="shared" si="26"/>
        <v>93.947783095376622</v>
      </c>
    </row>
    <row r="152" spans="1:9" ht="56.25" customHeight="1">
      <c r="A152" s="47" t="s">
        <v>134</v>
      </c>
      <c r="B152" s="7">
        <v>159265.11241</v>
      </c>
      <c r="C152" s="7">
        <v>675685</v>
      </c>
      <c r="D152" s="7">
        <v>675685.6</v>
      </c>
      <c r="E152" s="7">
        <v>675685.6</v>
      </c>
      <c r="F152" s="30">
        <f t="shared" si="27"/>
        <v>100.00008879877458</v>
      </c>
      <c r="G152" s="30">
        <f t="shared" si="28"/>
        <v>100</v>
      </c>
      <c r="H152" s="5">
        <f t="shared" si="25"/>
        <v>516420.48758999998</v>
      </c>
      <c r="I152" s="25">
        <f t="shared" si="26"/>
        <v>424.2521100669972</v>
      </c>
    </row>
    <row r="153" spans="1:9" ht="56.25" customHeight="1">
      <c r="A153" s="47" t="s">
        <v>247</v>
      </c>
      <c r="B153" s="7">
        <v>11121.817279999999</v>
      </c>
      <c r="C153" s="7"/>
      <c r="D153" s="7"/>
      <c r="E153" s="7"/>
      <c r="F153" s="30"/>
      <c r="G153" s="30"/>
      <c r="H153" s="5">
        <f t="shared" si="25"/>
        <v>-11121.817279999999</v>
      </c>
      <c r="I153" s="25">
        <f t="shared" si="26"/>
        <v>0</v>
      </c>
    </row>
    <row r="154" spans="1:9" ht="27.75" customHeight="1">
      <c r="A154" s="48" t="s">
        <v>231</v>
      </c>
      <c r="B154" s="7">
        <v>5220</v>
      </c>
      <c r="C154" s="7"/>
      <c r="D154" s="7"/>
      <c r="E154" s="49"/>
      <c r="F154" s="30"/>
      <c r="G154" s="30"/>
      <c r="H154" s="5">
        <f t="shared" si="25"/>
        <v>-5220</v>
      </c>
      <c r="I154" s="25">
        <f t="shared" si="26"/>
        <v>0</v>
      </c>
    </row>
    <row r="155" spans="1:9" ht="51.75">
      <c r="A155" s="48" t="s">
        <v>248</v>
      </c>
      <c r="B155" s="7">
        <v>4894.6728300000004</v>
      </c>
      <c r="C155" s="7"/>
      <c r="D155" s="7"/>
      <c r="E155" s="49"/>
      <c r="F155" s="30"/>
      <c r="G155" s="30"/>
      <c r="H155" s="5">
        <f t="shared" si="25"/>
        <v>-4894.6728300000004</v>
      </c>
      <c r="I155" s="25">
        <f t="shared" si="26"/>
        <v>0</v>
      </c>
    </row>
    <row r="156" spans="1:9" ht="45.75" customHeight="1">
      <c r="A156" s="47" t="s">
        <v>211</v>
      </c>
      <c r="B156" s="7"/>
      <c r="C156" s="7">
        <v>33482</v>
      </c>
      <c r="D156" s="7">
        <v>33482.1</v>
      </c>
      <c r="E156" s="7">
        <v>33482.1</v>
      </c>
      <c r="F156" s="30">
        <f t="shared" si="27"/>
        <v>100.00029866794098</v>
      </c>
      <c r="G156" s="30">
        <f t="shared" si="28"/>
        <v>100</v>
      </c>
      <c r="H156" s="5">
        <f t="shared" si="25"/>
        <v>33482.1</v>
      </c>
      <c r="I156" s="25"/>
    </row>
    <row r="157" spans="1:9" ht="63" customHeight="1">
      <c r="A157" s="47" t="s">
        <v>212</v>
      </c>
      <c r="B157" s="7"/>
      <c r="C157" s="7">
        <v>387254</v>
      </c>
      <c r="D157" s="7">
        <v>387253.7</v>
      </c>
      <c r="E157" s="7">
        <v>387253.7</v>
      </c>
      <c r="F157" s="30">
        <f t="shared" si="27"/>
        <v>99.999922531465131</v>
      </c>
      <c r="G157" s="30">
        <f t="shared" si="28"/>
        <v>100</v>
      </c>
      <c r="H157" s="5">
        <f t="shared" si="25"/>
        <v>387253.7</v>
      </c>
      <c r="I157" s="25"/>
    </row>
    <row r="158" spans="1:9" ht="45.75" customHeight="1">
      <c r="A158" s="47" t="s">
        <v>110</v>
      </c>
      <c r="B158" s="7">
        <v>585550.94718000002</v>
      </c>
      <c r="C158" s="7">
        <v>566221</v>
      </c>
      <c r="D158" s="7">
        <v>566221</v>
      </c>
      <c r="E158" s="7">
        <v>511464.00722000003</v>
      </c>
      <c r="F158" s="30">
        <f t="shared" si="27"/>
        <v>90.329395628208772</v>
      </c>
      <c r="G158" s="30">
        <f t="shared" si="28"/>
        <v>90.329395628208772</v>
      </c>
      <c r="H158" s="5">
        <f t="shared" si="25"/>
        <v>-74086.939959999989</v>
      </c>
      <c r="I158" s="25">
        <f t="shared" si="26"/>
        <v>87.34748183453533</v>
      </c>
    </row>
    <row r="159" spans="1:9" ht="30.75" customHeight="1">
      <c r="A159" s="47" t="s">
        <v>135</v>
      </c>
      <c r="B159" s="7">
        <v>499252.32592999999</v>
      </c>
      <c r="C159" s="7">
        <v>135352</v>
      </c>
      <c r="D159" s="7">
        <v>135351.70000000001</v>
      </c>
      <c r="E159" s="7">
        <v>132975.32261999999</v>
      </c>
      <c r="F159" s="30">
        <f t="shared" si="27"/>
        <v>98.244076644600739</v>
      </c>
      <c r="G159" s="30">
        <f t="shared" si="28"/>
        <v>98.244294397484467</v>
      </c>
      <c r="H159" s="5">
        <f t="shared" si="25"/>
        <v>-366277.00331</v>
      </c>
      <c r="I159" s="25">
        <f t="shared" si="26"/>
        <v>26.6348929616493</v>
      </c>
    </row>
    <row r="160" spans="1:9" ht="89.25">
      <c r="A160" s="47" t="s">
        <v>136</v>
      </c>
      <c r="B160" s="7">
        <v>18397.198260000001</v>
      </c>
      <c r="C160" s="7">
        <v>16733</v>
      </c>
      <c r="D160" s="7">
        <v>16733.099999999999</v>
      </c>
      <c r="E160" s="7">
        <v>16733.099999999999</v>
      </c>
      <c r="F160" s="30">
        <f t="shared" si="27"/>
        <v>100.00059762146655</v>
      </c>
      <c r="G160" s="30">
        <f t="shared" si="28"/>
        <v>100</v>
      </c>
      <c r="H160" s="5">
        <f t="shared" si="25"/>
        <v>-1664.0982600000025</v>
      </c>
      <c r="I160" s="25">
        <f t="shared" si="26"/>
        <v>90.954610389680042</v>
      </c>
    </row>
    <row r="161" spans="1:9" ht="49.5" customHeight="1">
      <c r="A161" s="47" t="s">
        <v>111</v>
      </c>
      <c r="B161" s="7">
        <v>697204.79495999997</v>
      </c>
      <c r="C161" s="7">
        <v>1149672</v>
      </c>
      <c r="D161" s="7">
        <v>1111228</v>
      </c>
      <c r="E161" s="7">
        <v>1111228</v>
      </c>
      <c r="F161" s="30">
        <f t="shared" si="27"/>
        <v>96.656089736898878</v>
      </c>
      <c r="G161" s="30">
        <f t="shared" si="28"/>
        <v>100</v>
      </c>
      <c r="H161" s="5">
        <f t="shared" si="25"/>
        <v>414023.20504000003</v>
      </c>
      <c r="I161" s="25">
        <f t="shared" si="26"/>
        <v>159.38329857065216</v>
      </c>
    </row>
    <row r="162" spans="1:9" ht="157.5" customHeight="1">
      <c r="A162" s="47" t="s">
        <v>213</v>
      </c>
      <c r="B162" s="7">
        <v>1996827.85473</v>
      </c>
      <c r="C162" s="7">
        <v>1988008</v>
      </c>
      <c r="D162" s="7">
        <v>1988007.6</v>
      </c>
      <c r="E162" s="7">
        <v>1137869.6852799999</v>
      </c>
      <c r="F162" s="30">
        <f t="shared" si="27"/>
        <v>57.236675369515609</v>
      </c>
      <c r="G162" s="30">
        <f t="shared" si="28"/>
        <v>57.23668688590525</v>
      </c>
      <c r="H162" s="5">
        <f t="shared" si="25"/>
        <v>-858958.16945000016</v>
      </c>
      <c r="I162" s="25">
        <f t="shared" si="26"/>
        <v>56.983864812615828</v>
      </c>
    </row>
    <row r="163" spans="1:9" ht="95.25" customHeight="1">
      <c r="A163" s="47" t="s">
        <v>112</v>
      </c>
      <c r="B163" s="7">
        <v>8718.8533900000002</v>
      </c>
      <c r="C163" s="7">
        <v>8668</v>
      </c>
      <c r="D163" s="7">
        <v>8668.1</v>
      </c>
      <c r="E163" s="7">
        <v>8668.1</v>
      </c>
      <c r="F163" s="30">
        <f t="shared" si="27"/>
        <v>100.00115366866635</v>
      </c>
      <c r="G163" s="30">
        <f t="shared" si="28"/>
        <v>100</v>
      </c>
      <c r="H163" s="5">
        <f t="shared" si="25"/>
        <v>-50.753389999999854</v>
      </c>
      <c r="I163" s="25">
        <f t="shared" si="26"/>
        <v>99.417889168107692</v>
      </c>
    </row>
    <row r="164" spans="1:9" ht="77.25" customHeight="1">
      <c r="A164" s="47" t="s">
        <v>113</v>
      </c>
      <c r="B164" s="7">
        <v>228465.45319999999</v>
      </c>
      <c r="C164" s="7">
        <v>269538</v>
      </c>
      <c r="D164" s="7">
        <v>269537.7</v>
      </c>
      <c r="E164" s="7">
        <v>189734.67122999998</v>
      </c>
      <c r="F164" s="30">
        <f t="shared" si="27"/>
        <v>70.392549929880005</v>
      </c>
      <c r="G164" s="30">
        <f t="shared" si="28"/>
        <v>70.392628277973728</v>
      </c>
      <c r="H164" s="5">
        <f t="shared" si="25"/>
        <v>-38730.781970000011</v>
      </c>
      <c r="I164" s="25">
        <f t="shared" si="26"/>
        <v>83.047422957161558</v>
      </c>
    </row>
    <row r="165" spans="1:9" ht="77.25" customHeight="1">
      <c r="A165" s="47" t="s">
        <v>214</v>
      </c>
      <c r="B165" s="7"/>
      <c r="C165" s="7"/>
      <c r="D165" s="7">
        <v>38443.599999999999</v>
      </c>
      <c r="E165" s="7">
        <v>38443.599999999999</v>
      </c>
      <c r="F165" s="30"/>
      <c r="G165" s="30">
        <f t="shared" si="28"/>
        <v>100</v>
      </c>
      <c r="H165" s="5">
        <f t="shared" si="25"/>
        <v>38443.599999999999</v>
      </c>
      <c r="I165" s="25"/>
    </row>
    <row r="166" spans="1:9" ht="77.25" customHeight="1">
      <c r="A166" s="47" t="s">
        <v>215</v>
      </c>
      <c r="B166" s="7"/>
      <c r="C166" s="7">
        <v>164509</v>
      </c>
      <c r="D166" s="7">
        <v>164509.1</v>
      </c>
      <c r="E166" s="7">
        <v>164509.1</v>
      </c>
      <c r="F166" s="30">
        <f t="shared" si="27"/>
        <v>100.00006078694783</v>
      </c>
      <c r="G166" s="30">
        <f t="shared" si="28"/>
        <v>100</v>
      </c>
      <c r="H166" s="5">
        <f t="shared" si="25"/>
        <v>164509.1</v>
      </c>
      <c r="I166" s="25"/>
    </row>
    <row r="167" spans="1:9" ht="51">
      <c r="A167" s="47" t="s">
        <v>216</v>
      </c>
      <c r="B167" s="7"/>
      <c r="C167" s="7">
        <v>611954</v>
      </c>
      <c r="D167" s="7">
        <v>611954.6</v>
      </c>
      <c r="E167" s="7">
        <v>501145.49794999999</v>
      </c>
      <c r="F167" s="30">
        <f t="shared" si="27"/>
        <v>81.892674604627146</v>
      </c>
      <c r="G167" s="30">
        <f t="shared" si="28"/>
        <v>81.892594311734896</v>
      </c>
      <c r="H167" s="5">
        <f t="shared" si="25"/>
        <v>501145.49794999999</v>
      </c>
      <c r="I167" s="25"/>
    </row>
    <row r="168" spans="1:9" ht="45.75" customHeight="1">
      <c r="A168" s="47" t="s">
        <v>217</v>
      </c>
      <c r="B168" s="7"/>
      <c r="C168" s="7">
        <v>3000</v>
      </c>
      <c r="D168" s="7">
        <v>3000</v>
      </c>
      <c r="E168" s="7">
        <v>3000</v>
      </c>
      <c r="F168" s="30">
        <f t="shared" si="27"/>
        <v>100</v>
      </c>
      <c r="G168" s="30">
        <f t="shared" si="28"/>
        <v>100</v>
      </c>
      <c r="H168" s="5">
        <f t="shared" si="25"/>
        <v>3000</v>
      </c>
      <c r="I168" s="25"/>
    </row>
    <row r="169" spans="1:9" ht="38.25">
      <c r="A169" s="47" t="s">
        <v>218</v>
      </c>
      <c r="B169" s="7"/>
      <c r="C169" s="7">
        <v>29400</v>
      </c>
      <c r="D169" s="7">
        <v>29400</v>
      </c>
      <c r="E169" s="7">
        <v>28590.32547</v>
      </c>
      <c r="F169" s="30">
        <f t="shared" si="27"/>
        <v>97.246004999999997</v>
      </c>
      <c r="G169" s="30">
        <f t="shared" si="28"/>
        <v>97.246004999999997</v>
      </c>
      <c r="H169" s="5">
        <f t="shared" si="25"/>
        <v>28590.32547</v>
      </c>
      <c r="I169" s="25"/>
    </row>
    <row r="170" spans="1:9" ht="26.25">
      <c r="A170" s="48" t="s">
        <v>137</v>
      </c>
      <c r="B170" s="7">
        <v>5355.9723599999998</v>
      </c>
      <c r="C170" s="7"/>
      <c r="D170" s="7"/>
      <c r="E170" s="49"/>
      <c r="F170" s="30"/>
      <c r="G170" s="30"/>
      <c r="H170" s="5">
        <f t="shared" si="25"/>
        <v>-5355.9723599999998</v>
      </c>
      <c r="I170" s="25">
        <f t="shared" si="26"/>
        <v>0</v>
      </c>
    </row>
    <row r="171" spans="1:9" ht="71.25" customHeight="1">
      <c r="A171" s="47" t="s">
        <v>114</v>
      </c>
      <c r="B171" s="7">
        <v>1444.7176199999999</v>
      </c>
      <c r="C171" s="7">
        <v>2223</v>
      </c>
      <c r="D171" s="7">
        <v>2223</v>
      </c>
      <c r="E171" s="7">
        <v>1935.8318899999999</v>
      </c>
      <c r="F171" s="30">
        <f t="shared" si="27"/>
        <v>87.081956365272148</v>
      </c>
      <c r="G171" s="30">
        <f t="shared" si="28"/>
        <v>87.081956365272148</v>
      </c>
      <c r="H171" s="5">
        <f t="shared" si="25"/>
        <v>491.11427000000003</v>
      </c>
      <c r="I171" s="25">
        <f t="shared" si="26"/>
        <v>133.99378973449495</v>
      </c>
    </row>
    <row r="172" spans="1:9" ht="58.5" customHeight="1">
      <c r="A172" s="47" t="s">
        <v>115</v>
      </c>
      <c r="B172" s="7">
        <v>23408.199120000001</v>
      </c>
      <c r="C172" s="7">
        <v>18338</v>
      </c>
      <c r="D172" s="7">
        <v>18337.599999999999</v>
      </c>
      <c r="E172" s="7">
        <v>17336.036469999999</v>
      </c>
      <c r="F172" s="30">
        <f t="shared" si="27"/>
        <v>94.536135183771393</v>
      </c>
      <c r="G172" s="30">
        <f t="shared" si="28"/>
        <v>94.538197310444119</v>
      </c>
      <c r="H172" s="5">
        <f t="shared" si="25"/>
        <v>-6072.162650000002</v>
      </c>
      <c r="I172" s="25">
        <f t="shared" si="26"/>
        <v>74.059676189220653</v>
      </c>
    </row>
    <row r="173" spans="1:9" ht="38.25">
      <c r="A173" s="47" t="s">
        <v>116</v>
      </c>
      <c r="B173" s="7">
        <v>36004.414360000002</v>
      </c>
      <c r="C173" s="7">
        <v>48226</v>
      </c>
      <c r="D173" s="7">
        <v>48226</v>
      </c>
      <c r="E173" s="7">
        <v>20306.414949999998</v>
      </c>
      <c r="F173" s="30">
        <f t="shared" si="27"/>
        <v>42.106778397544893</v>
      </c>
      <c r="G173" s="30">
        <f t="shared" si="28"/>
        <v>42.106778397544893</v>
      </c>
      <c r="H173" s="5">
        <f t="shared" si="25"/>
        <v>-15697.999410000004</v>
      </c>
      <c r="I173" s="25">
        <f t="shared" si="26"/>
        <v>56.399792389235238</v>
      </c>
    </row>
    <row r="174" spans="1:9" ht="49.5" customHeight="1">
      <c r="A174" s="47" t="s">
        <v>117</v>
      </c>
      <c r="B174" s="7">
        <v>21820.713350000002</v>
      </c>
      <c r="C174" s="7">
        <v>18169</v>
      </c>
      <c r="D174" s="7">
        <v>18168.900000000001</v>
      </c>
      <c r="E174" s="7">
        <v>18168.900000000001</v>
      </c>
      <c r="F174" s="30">
        <f t="shared" si="27"/>
        <v>99.999449611976459</v>
      </c>
      <c r="G174" s="30">
        <f t="shared" si="28"/>
        <v>100</v>
      </c>
      <c r="H174" s="5">
        <f t="shared" si="25"/>
        <v>-3651.8133500000004</v>
      </c>
      <c r="I174" s="25">
        <f t="shared" si="26"/>
        <v>83.264463945675729</v>
      </c>
    </row>
    <row r="175" spans="1:9" ht="62.25" customHeight="1">
      <c r="A175" s="47" t="s">
        <v>118</v>
      </c>
      <c r="B175" s="7">
        <v>469334.61111</v>
      </c>
      <c r="C175" s="7">
        <v>889766</v>
      </c>
      <c r="D175" s="7">
        <v>889765.9</v>
      </c>
      <c r="E175" s="7">
        <v>722625.84207000001</v>
      </c>
      <c r="F175" s="30">
        <f t="shared" si="27"/>
        <v>81.215268067109776</v>
      </c>
      <c r="G175" s="30">
        <f t="shared" si="28"/>
        <v>81.215277194821695</v>
      </c>
      <c r="H175" s="5">
        <f t="shared" si="25"/>
        <v>253291.23096000002</v>
      </c>
      <c r="I175" s="25">
        <f t="shared" si="26"/>
        <v>153.96815512091757</v>
      </c>
    </row>
    <row r="176" spans="1:9" ht="51" customHeight="1">
      <c r="A176" s="48" t="s">
        <v>232</v>
      </c>
      <c r="B176" s="7">
        <v>422332.31157999998</v>
      </c>
      <c r="C176" s="7"/>
      <c r="D176" s="7"/>
      <c r="E176" s="7"/>
      <c r="F176" s="30"/>
      <c r="G176" s="30"/>
      <c r="H176" s="5">
        <f t="shared" si="25"/>
        <v>-422332.31157999998</v>
      </c>
      <c r="I176" s="25">
        <f t="shared" si="26"/>
        <v>0</v>
      </c>
    </row>
    <row r="177" spans="1:9" ht="33" customHeight="1">
      <c r="A177" s="47" t="s">
        <v>138</v>
      </c>
      <c r="B177" s="7">
        <v>2411.1148800000001</v>
      </c>
      <c r="C177" s="7">
        <v>7312</v>
      </c>
      <c r="D177" s="7">
        <v>7311.8</v>
      </c>
      <c r="E177" s="7">
        <v>5839.3001599999998</v>
      </c>
      <c r="F177" s="30">
        <f t="shared" si="27"/>
        <v>79.85913785557986</v>
      </c>
      <c r="G177" s="30">
        <f t="shared" si="28"/>
        <v>79.86132224623212</v>
      </c>
      <c r="H177" s="5">
        <f t="shared" si="25"/>
        <v>3428.1852799999997</v>
      </c>
      <c r="I177" s="25">
        <f t="shared" si="26"/>
        <v>242.18257738096659</v>
      </c>
    </row>
    <row r="178" spans="1:9" ht="33" customHeight="1">
      <c r="A178" s="47" t="s">
        <v>139</v>
      </c>
      <c r="B178" s="7">
        <v>103126.82524999999</v>
      </c>
      <c r="C178" s="7">
        <v>112113</v>
      </c>
      <c r="D178" s="7">
        <v>112112.7</v>
      </c>
      <c r="E178" s="7">
        <v>24892.702829999998</v>
      </c>
      <c r="F178" s="30">
        <f t="shared" si="27"/>
        <v>22.203226057638272</v>
      </c>
      <c r="G178" s="30">
        <f t="shared" si="28"/>
        <v>22.203285470780738</v>
      </c>
      <c r="H178" s="5">
        <f t="shared" si="25"/>
        <v>-78234.12242</v>
      </c>
      <c r="I178" s="25">
        <f t="shared" si="26"/>
        <v>24.137951274709682</v>
      </c>
    </row>
    <row r="179" spans="1:9" ht="44.25" customHeight="1">
      <c r="A179" s="47" t="s">
        <v>119</v>
      </c>
      <c r="B179" s="7">
        <v>743.46542999999997</v>
      </c>
      <c r="C179" s="7">
        <v>7464</v>
      </c>
      <c r="D179" s="7">
        <v>7463.7</v>
      </c>
      <c r="E179" s="7">
        <v>7463.7</v>
      </c>
      <c r="F179" s="30">
        <f t="shared" si="27"/>
        <v>99.995980707395489</v>
      </c>
      <c r="G179" s="30">
        <f t="shared" si="28"/>
        <v>100</v>
      </c>
      <c r="H179" s="5">
        <f t="shared" si="25"/>
        <v>6720.2345699999996</v>
      </c>
      <c r="I179" s="25">
        <f t="shared" si="26"/>
        <v>1003.9067990020733</v>
      </c>
    </row>
    <row r="180" spans="1:9" ht="38.25" customHeight="1">
      <c r="A180" s="47" t="s">
        <v>120</v>
      </c>
      <c r="B180" s="7">
        <v>61802.487159999997</v>
      </c>
      <c r="C180" s="7">
        <v>41569</v>
      </c>
      <c r="D180" s="7">
        <v>41568.699999999997</v>
      </c>
      <c r="E180" s="7">
        <v>31039.45132</v>
      </c>
      <c r="F180" s="30">
        <f t="shared" si="27"/>
        <v>74.669708965815872</v>
      </c>
      <c r="G180" s="30">
        <f t="shared" si="28"/>
        <v>74.670247854756113</v>
      </c>
      <c r="H180" s="5">
        <f t="shared" si="25"/>
        <v>-30763.035839999997</v>
      </c>
      <c r="I180" s="25">
        <f t="shared" si="26"/>
        <v>50.223628119758665</v>
      </c>
    </row>
    <row r="181" spans="1:9" ht="60" customHeight="1">
      <c r="A181" s="47" t="s">
        <v>121</v>
      </c>
      <c r="B181" s="7">
        <v>250149.51441</v>
      </c>
      <c r="C181" s="7">
        <v>375882</v>
      </c>
      <c r="D181" s="7">
        <v>375882</v>
      </c>
      <c r="E181" s="7">
        <v>375882</v>
      </c>
      <c r="F181" s="30">
        <f t="shared" si="27"/>
        <v>100</v>
      </c>
      <c r="G181" s="30">
        <f t="shared" si="28"/>
        <v>100</v>
      </c>
      <c r="H181" s="5">
        <f t="shared" si="25"/>
        <v>125732.48559</v>
      </c>
      <c r="I181" s="25">
        <f t="shared" si="26"/>
        <v>150.26293410425012</v>
      </c>
    </row>
    <row r="182" spans="1:9" ht="60" customHeight="1">
      <c r="A182" s="47" t="s">
        <v>219</v>
      </c>
      <c r="B182" s="7">
        <v>2205</v>
      </c>
      <c r="C182" s="7">
        <v>17450</v>
      </c>
      <c r="D182" s="7">
        <v>17450</v>
      </c>
      <c r="E182" s="7">
        <v>17450</v>
      </c>
      <c r="F182" s="30">
        <f t="shared" si="27"/>
        <v>100</v>
      </c>
      <c r="G182" s="30">
        <f t="shared" si="28"/>
        <v>100</v>
      </c>
      <c r="H182" s="5">
        <f t="shared" si="25"/>
        <v>15245</v>
      </c>
      <c r="I182" s="25">
        <f t="shared" si="26"/>
        <v>791.38321995464855</v>
      </c>
    </row>
    <row r="183" spans="1:9" ht="99" customHeight="1">
      <c r="A183" s="47" t="s">
        <v>122</v>
      </c>
      <c r="B183" s="7">
        <v>60223.1</v>
      </c>
      <c r="C183" s="7">
        <v>43071</v>
      </c>
      <c r="D183" s="7">
        <v>43071.199999999997</v>
      </c>
      <c r="E183" s="7">
        <v>41114.9</v>
      </c>
      <c r="F183" s="30">
        <f t="shared" si="27"/>
        <v>95.458429105430582</v>
      </c>
      <c r="G183" s="30">
        <f t="shared" si="28"/>
        <v>95.457985846691074</v>
      </c>
      <c r="H183" s="5">
        <f t="shared" si="25"/>
        <v>-19108.199999999997</v>
      </c>
      <c r="I183" s="25">
        <f t="shared" si="26"/>
        <v>68.270979076135234</v>
      </c>
    </row>
    <row r="184" spans="1:9" ht="64.5" customHeight="1">
      <c r="A184" s="47" t="s">
        <v>123</v>
      </c>
      <c r="B184" s="7">
        <v>21814.184590000001</v>
      </c>
      <c r="C184" s="7">
        <v>46879</v>
      </c>
      <c r="D184" s="7">
        <v>46878.6</v>
      </c>
      <c r="E184" s="7">
        <v>46877.741379999999</v>
      </c>
      <c r="F184" s="30">
        <f t="shared" si="27"/>
        <v>99.997315173105221</v>
      </c>
      <c r="G184" s="30">
        <f t="shared" si="28"/>
        <v>99.998168417998841</v>
      </c>
      <c r="H184" s="5">
        <f t="shared" si="25"/>
        <v>25063.556789999999</v>
      </c>
      <c r="I184" s="25">
        <f t="shared" si="26"/>
        <v>214.89568489985896</v>
      </c>
    </row>
    <row r="185" spans="1:9" ht="38.25" customHeight="1">
      <c r="A185" s="47" t="s">
        <v>124</v>
      </c>
      <c r="B185" s="7">
        <v>191716.58577999999</v>
      </c>
      <c r="C185" s="7">
        <v>258530</v>
      </c>
      <c r="D185" s="7">
        <v>258530.2</v>
      </c>
      <c r="E185" s="7">
        <v>169041.94518000001</v>
      </c>
      <c r="F185" s="30">
        <f t="shared" si="27"/>
        <v>65.385814095076014</v>
      </c>
      <c r="G185" s="30">
        <f t="shared" si="28"/>
        <v>65.385763512347879</v>
      </c>
      <c r="H185" s="5">
        <f t="shared" si="25"/>
        <v>-22674.640599999984</v>
      </c>
      <c r="I185" s="25">
        <f t="shared" si="26"/>
        <v>88.172833087054997</v>
      </c>
    </row>
    <row r="186" spans="1:9" ht="52.5" customHeight="1">
      <c r="A186" s="47" t="s">
        <v>220</v>
      </c>
      <c r="B186" s="7"/>
      <c r="C186" s="7">
        <v>41000</v>
      </c>
      <c r="D186" s="7">
        <v>41000</v>
      </c>
      <c r="E186" s="7">
        <v>46174.1</v>
      </c>
      <c r="F186" s="30">
        <f t="shared" si="27"/>
        <v>112.61975609756097</v>
      </c>
      <c r="G186" s="30">
        <f t="shared" si="28"/>
        <v>112.61975609756097</v>
      </c>
      <c r="H186" s="5">
        <f t="shared" si="25"/>
        <v>46174.1</v>
      </c>
      <c r="I186" s="25"/>
    </row>
    <row r="187" spans="1:9" ht="31.5" customHeight="1">
      <c r="A187" s="47" t="s">
        <v>125</v>
      </c>
      <c r="B187" s="7">
        <v>5661.61924</v>
      </c>
      <c r="C187" s="7">
        <v>14389</v>
      </c>
      <c r="D187" s="7">
        <v>14388.6</v>
      </c>
      <c r="E187" s="7">
        <v>5348.1736799999999</v>
      </c>
      <c r="F187" s="30">
        <f t="shared" si="27"/>
        <v>37.168487594690383</v>
      </c>
      <c r="G187" s="30">
        <f t="shared" si="28"/>
        <v>37.16952087068929</v>
      </c>
      <c r="H187" s="5">
        <f t="shared" si="25"/>
        <v>-313.44556000000011</v>
      </c>
      <c r="I187" s="25">
        <f t="shared" si="26"/>
        <v>94.463676437555705</v>
      </c>
    </row>
    <row r="188" spans="1:9" ht="60" customHeight="1">
      <c r="A188" s="47" t="s">
        <v>236</v>
      </c>
      <c r="B188" s="7"/>
      <c r="C188" s="7">
        <v>10880</v>
      </c>
      <c r="D188" s="7">
        <v>10880.2</v>
      </c>
      <c r="E188" s="7">
        <v>10880.2</v>
      </c>
      <c r="F188" s="30">
        <f t="shared" si="27"/>
        <v>100.00183823529412</v>
      </c>
      <c r="G188" s="30">
        <f t="shared" si="28"/>
        <v>100</v>
      </c>
      <c r="H188" s="5">
        <f t="shared" si="25"/>
        <v>10880.2</v>
      </c>
      <c r="I188" s="25"/>
    </row>
    <row r="189" spans="1:9" ht="25.5">
      <c r="A189" s="47" t="s">
        <v>249</v>
      </c>
      <c r="B189" s="7">
        <v>33012</v>
      </c>
      <c r="C189" s="7"/>
      <c r="D189" s="7"/>
      <c r="E189" s="7"/>
      <c r="F189" s="30"/>
      <c r="G189" s="30"/>
      <c r="H189" s="5">
        <f t="shared" si="25"/>
        <v>-33012</v>
      </c>
      <c r="I189" s="25">
        <f t="shared" si="26"/>
        <v>0</v>
      </c>
    </row>
    <row r="190" spans="1:9" ht="84.75" customHeight="1">
      <c r="A190" s="47" t="s">
        <v>126</v>
      </c>
      <c r="B190" s="7">
        <v>68629.418919999996</v>
      </c>
      <c r="C190" s="7">
        <v>69975</v>
      </c>
      <c r="D190" s="7">
        <v>69974.8</v>
      </c>
      <c r="E190" s="7">
        <v>69963.641759999999</v>
      </c>
      <c r="F190" s="30">
        <f t="shared" si="27"/>
        <v>99.983768145766334</v>
      </c>
      <c r="G190" s="30">
        <f t="shared" si="28"/>
        <v>99.98405391655281</v>
      </c>
      <c r="H190" s="5">
        <f t="shared" si="25"/>
        <v>1334.2228400000022</v>
      </c>
      <c r="I190" s="25">
        <f t="shared" si="26"/>
        <v>101.94409753280189</v>
      </c>
    </row>
    <row r="191" spans="1:9" ht="37.5" customHeight="1">
      <c r="A191" s="47" t="s">
        <v>127</v>
      </c>
      <c r="B191" s="7">
        <v>29263.394960000001</v>
      </c>
      <c r="C191" s="7">
        <v>35000</v>
      </c>
      <c r="D191" s="7">
        <v>35000</v>
      </c>
      <c r="E191" s="7">
        <v>35000</v>
      </c>
      <c r="F191" s="30">
        <f t="shared" si="27"/>
        <v>100</v>
      </c>
      <c r="G191" s="30">
        <f t="shared" si="28"/>
        <v>100</v>
      </c>
      <c r="H191" s="5">
        <f t="shared" si="25"/>
        <v>5736.6050399999986</v>
      </c>
      <c r="I191" s="25">
        <f t="shared" si="26"/>
        <v>119.60334762197394</v>
      </c>
    </row>
    <row r="192" spans="1:9" ht="76.5" customHeight="1">
      <c r="A192" s="47" t="s">
        <v>128</v>
      </c>
      <c r="B192" s="7">
        <v>33761.139000000003</v>
      </c>
      <c r="C192" s="7">
        <v>37048</v>
      </c>
      <c r="D192" s="7">
        <v>37047.9</v>
      </c>
      <c r="E192" s="7">
        <v>37047.899990000005</v>
      </c>
      <c r="F192" s="30">
        <f t="shared" si="27"/>
        <v>99.999730052904354</v>
      </c>
      <c r="G192" s="30">
        <f t="shared" si="28"/>
        <v>99.999999973007931</v>
      </c>
      <c r="H192" s="5">
        <f t="shared" si="25"/>
        <v>3286.7609900000025</v>
      </c>
      <c r="I192" s="25">
        <f t="shared" si="26"/>
        <v>109.735337987264</v>
      </c>
    </row>
    <row r="193" spans="1:9" ht="38.25">
      <c r="A193" s="47" t="s">
        <v>221</v>
      </c>
      <c r="B193" s="7"/>
      <c r="C193" s="7">
        <v>4760</v>
      </c>
      <c r="D193" s="7">
        <v>4759.7</v>
      </c>
      <c r="E193" s="7">
        <v>4759.7</v>
      </c>
      <c r="F193" s="30">
        <f t="shared" si="27"/>
        <v>99.993697478991592</v>
      </c>
      <c r="G193" s="30">
        <f t="shared" si="28"/>
        <v>100</v>
      </c>
      <c r="H193" s="5">
        <f t="shared" si="25"/>
        <v>4759.7</v>
      </c>
      <c r="I193" s="25"/>
    </row>
    <row r="194" spans="1:9" ht="72.75" customHeight="1">
      <c r="A194" s="47" t="s">
        <v>140</v>
      </c>
      <c r="B194" s="7">
        <v>12736.35541</v>
      </c>
      <c r="C194" s="7">
        <v>66370</v>
      </c>
      <c r="D194" s="7">
        <v>66369.8</v>
      </c>
      <c r="E194" s="7">
        <v>34776.924700000003</v>
      </c>
      <c r="F194" s="30">
        <f t="shared" si="27"/>
        <v>52.398560644869676</v>
      </c>
      <c r="G194" s="30">
        <f t="shared" si="28"/>
        <v>52.398718543674981</v>
      </c>
      <c r="H194" s="5">
        <f t="shared" si="25"/>
        <v>22040.569290000003</v>
      </c>
      <c r="I194" s="25">
        <f t="shared" si="26"/>
        <v>273.05240455754529</v>
      </c>
    </row>
    <row r="195" spans="1:9" ht="43.5" customHeight="1">
      <c r="A195" s="47" t="s">
        <v>141</v>
      </c>
      <c r="B195" s="7">
        <v>1781201.4116400001</v>
      </c>
      <c r="C195" s="7">
        <v>701586</v>
      </c>
      <c r="D195" s="7">
        <v>701586</v>
      </c>
      <c r="E195" s="7">
        <v>597146.99933000002</v>
      </c>
      <c r="F195" s="30">
        <f t="shared" si="27"/>
        <v>85.113870477746133</v>
      </c>
      <c r="G195" s="30">
        <f t="shared" si="28"/>
        <v>85.113870477746133</v>
      </c>
      <c r="H195" s="5">
        <f t="shared" si="25"/>
        <v>-1184054.41231</v>
      </c>
      <c r="I195" s="25">
        <f t="shared" si="26"/>
        <v>33.524956550544765</v>
      </c>
    </row>
    <row r="196" spans="1:9" ht="86.25" customHeight="1">
      <c r="A196" s="47" t="s">
        <v>142</v>
      </c>
      <c r="B196" s="7">
        <v>41080.1</v>
      </c>
      <c r="C196" s="7">
        <v>92142</v>
      </c>
      <c r="D196" s="7">
        <v>92142.3</v>
      </c>
      <c r="E196" s="7">
        <v>74937.063469999994</v>
      </c>
      <c r="F196" s="30">
        <f t="shared" si="27"/>
        <v>81.327802164051135</v>
      </c>
      <c r="G196" s="30">
        <f t="shared" si="28"/>
        <v>81.327537374256991</v>
      </c>
      <c r="H196" s="5">
        <f t="shared" si="25"/>
        <v>33856.963469999995</v>
      </c>
      <c r="I196" s="25">
        <f t="shared" si="26"/>
        <v>182.41694511454449</v>
      </c>
    </row>
    <row r="197" spans="1:9" ht="63.75" customHeight="1">
      <c r="A197" s="47" t="s">
        <v>222</v>
      </c>
      <c r="B197" s="7"/>
      <c r="C197" s="7">
        <v>78000</v>
      </c>
      <c r="D197" s="7">
        <v>78000</v>
      </c>
      <c r="E197" s="49"/>
      <c r="F197" s="30">
        <f t="shared" ref="F197:F240" si="29">E197/C197*100</f>
        <v>0</v>
      </c>
      <c r="G197" s="30">
        <f t="shared" ref="G197:G258" si="30">E197/D197*100</f>
        <v>0</v>
      </c>
      <c r="H197" s="5">
        <f t="shared" ref="H197:H258" si="31">E197-B197</f>
        <v>0</v>
      </c>
      <c r="I197" s="25"/>
    </row>
    <row r="198" spans="1:9" ht="47.25" customHeight="1">
      <c r="A198" s="47" t="s">
        <v>223</v>
      </c>
      <c r="B198" s="7"/>
      <c r="C198" s="7">
        <v>24012</v>
      </c>
      <c r="D198" s="7">
        <v>24012</v>
      </c>
      <c r="E198" s="49"/>
      <c r="F198" s="30">
        <f t="shared" si="29"/>
        <v>0</v>
      </c>
      <c r="G198" s="30">
        <f t="shared" si="30"/>
        <v>0</v>
      </c>
      <c r="H198" s="5">
        <f t="shared" si="31"/>
        <v>0</v>
      </c>
      <c r="I198" s="25"/>
    </row>
    <row r="199" spans="1:9" ht="57" customHeight="1">
      <c r="A199" s="47" t="s">
        <v>237</v>
      </c>
      <c r="B199" s="7"/>
      <c r="C199" s="7"/>
      <c r="D199" s="7"/>
      <c r="E199" s="7">
        <v>500000</v>
      </c>
      <c r="F199" s="30"/>
      <c r="G199" s="30"/>
      <c r="H199" s="5">
        <f t="shared" si="31"/>
        <v>500000</v>
      </c>
      <c r="I199" s="25"/>
    </row>
    <row r="200" spans="1:9" ht="111" customHeight="1">
      <c r="A200" s="47" t="s">
        <v>129</v>
      </c>
      <c r="B200" s="7">
        <v>305359.62977</v>
      </c>
      <c r="C200" s="7">
        <v>450643</v>
      </c>
      <c r="D200" s="7">
        <v>450642.7</v>
      </c>
      <c r="E200" s="7">
        <v>538372.94671000005</v>
      </c>
      <c r="F200" s="30">
        <f t="shared" si="29"/>
        <v>119.46772649525235</v>
      </c>
      <c r="G200" s="30">
        <f t="shared" si="30"/>
        <v>119.4678060268146</v>
      </c>
      <c r="H200" s="5">
        <f t="shared" si="31"/>
        <v>233013.31694000005</v>
      </c>
      <c r="I200" s="25">
        <f t="shared" ref="I200:I258" si="32">E200/B200*100</f>
        <v>176.30783319835305</v>
      </c>
    </row>
    <row r="201" spans="1:9" ht="102">
      <c r="A201" s="47" t="s">
        <v>130</v>
      </c>
      <c r="B201" s="7">
        <v>164664.1</v>
      </c>
      <c r="C201" s="7">
        <v>88807</v>
      </c>
      <c r="D201" s="7">
        <v>88807.4</v>
      </c>
      <c r="E201" s="7">
        <v>88807.4</v>
      </c>
      <c r="F201" s="30">
        <f t="shared" si="29"/>
        <v>100.00045041494477</v>
      </c>
      <c r="G201" s="30">
        <f t="shared" si="30"/>
        <v>100</v>
      </c>
      <c r="H201" s="5">
        <f t="shared" si="31"/>
        <v>-75856.700000000012</v>
      </c>
      <c r="I201" s="25">
        <f t="shared" si="32"/>
        <v>53.932460080855506</v>
      </c>
    </row>
    <row r="202" spans="1:9" ht="77.25" customHeight="1">
      <c r="A202" s="47" t="s">
        <v>143</v>
      </c>
      <c r="B202" s="7">
        <v>721380.40575999999</v>
      </c>
      <c r="C202" s="7">
        <v>500000</v>
      </c>
      <c r="D202" s="7">
        <v>500000</v>
      </c>
      <c r="E202" s="7"/>
      <c r="F202" s="30">
        <f t="shared" si="29"/>
        <v>0</v>
      </c>
      <c r="G202" s="30">
        <f t="shared" si="30"/>
        <v>0</v>
      </c>
      <c r="H202" s="5">
        <f t="shared" si="31"/>
        <v>-721380.40575999999</v>
      </c>
      <c r="I202" s="25">
        <f t="shared" si="32"/>
        <v>0</v>
      </c>
    </row>
    <row r="203" spans="1:9" ht="69.75" customHeight="1">
      <c r="A203" s="47" t="s">
        <v>144</v>
      </c>
      <c r="B203" s="7">
        <v>160647.61267999999</v>
      </c>
      <c r="C203" s="7">
        <v>253489</v>
      </c>
      <c r="D203" s="7">
        <v>253488.6</v>
      </c>
      <c r="E203" s="7">
        <v>100916.18523999999</v>
      </c>
      <c r="F203" s="30">
        <f t="shared" si="29"/>
        <v>39.810873544808643</v>
      </c>
      <c r="G203" s="30">
        <f t="shared" si="30"/>
        <v>39.810936365580147</v>
      </c>
      <c r="H203" s="5">
        <f t="shared" si="31"/>
        <v>-59731.427439999999</v>
      </c>
      <c r="I203" s="25">
        <f t="shared" si="32"/>
        <v>62.818353510810475</v>
      </c>
    </row>
    <row r="204" spans="1:9" ht="25.5">
      <c r="A204" s="47" t="s">
        <v>255</v>
      </c>
      <c r="B204" s="7"/>
      <c r="C204" s="7"/>
      <c r="D204" s="7"/>
      <c r="E204" s="7">
        <v>9991444.2109099999</v>
      </c>
      <c r="F204" s="30"/>
      <c r="G204" s="30"/>
      <c r="H204" s="5">
        <f t="shared" si="31"/>
        <v>9991444.2109099999</v>
      </c>
      <c r="I204" s="25"/>
    </row>
    <row r="205" spans="1:9" ht="18" customHeight="1">
      <c r="A205" s="47" t="s">
        <v>238</v>
      </c>
      <c r="B205" s="7"/>
      <c r="C205" s="7"/>
      <c r="D205" s="7"/>
      <c r="E205" s="7">
        <v>40720.460979999996</v>
      </c>
      <c r="F205" s="30"/>
      <c r="G205" s="30"/>
      <c r="H205" s="5">
        <f t="shared" si="31"/>
        <v>40720.460979999996</v>
      </c>
      <c r="I205" s="25"/>
    </row>
    <row r="206" spans="1:9" ht="36.75" customHeight="1">
      <c r="A206" s="46" t="s">
        <v>145</v>
      </c>
      <c r="B206" s="31">
        <v>1257145.0480299999</v>
      </c>
      <c r="C206" s="31">
        <v>1802816</v>
      </c>
      <c r="D206" s="31">
        <v>1805574.2</v>
      </c>
      <c r="E206" s="31">
        <v>1292317.1493499998</v>
      </c>
      <c r="F206" s="30">
        <f t="shared" si="29"/>
        <v>71.683252719634154</v>
      </c>
      <c r="G206" s="30">
        <f t="shared" si="30"/>
        <v>71.573749190146813</v>
      </c>
      <c r="H206" s="5">
        <f t="shared" si="31"/>
        <v>35172.1013199999</v>
      </c>
      <c r="I206" s="25">
        <f t="shared" si="32"/>
        <v>102.79777591099102</v>
      </c>
    </row>
    <row r="207" spans="1:9" ht="62.25" customHeight="1">
      <c r="A207" s="47" t="s">
        <v>146</v>
      </c>
      <c r="B207" s="7">
        <v>28358.85529</v>
      </c>
      <c r="C207" s="7">
        <v>47758</v>
      </c>
      <c r="D207" s="7">
        <v>47758.1</v>
      </c>
      <c r="E207" s="7">
        <v>33685.26395</v>
      </c>
      <c r="F207" s="30">
        <f t="shared" si="29"/>
        <v>70.533238305624195</v>
      </c>
      <c r="G207" s="30">
        <f t="shared" si="30"/>
        <v>70.533090617089044</v>
      </c>
      <c r="H207" s="5">
        <f t="shared" si="31"/>
        <v>5326.408660000001</v>
      </c>
      <c r="I207" s="25">
        <f t="shared" si="32"/>
        <v>118.78217087936626</v>
      </c>
    </row>
    <row r="208" spans="1:9" ht="78.75" customHeight="1">
      <c r="A208" s="47" t="s">
        <v>147</v>
      </c>
      <c r="B208" s="7"/>
      <c r="C208" s="7">
        <v>123</v>
      </c>
      <c r="D208" s="7">
        <v>122.6</v>
      </c>
      <c r="E208" s="7">
        <v>99.429910000000007</v>
      </c>
      <c r="F208" s="30">
        <f t="shared" si="29"/>
        <v>80.837325203252036</v>
      </c>
      <c r="G208" s="30">
        <f t="shared" si="30"/>
        <v>81.101068515497559</v>
      </c>
      <c r="H208" s="5">
        <f t="shared" si="31"/>
        <v>99.429910000000007</v>
      </c>
      <c r="I208" s="25"/>
    </row>
    <row r="209" spans="1:9" ht="49.5" customHeight="1">
      <c r="A209" s="47" t="s">
        <v>148</v>
      </c>
      <c r="B209" s="7">
        <v>26761.270540000001</v>
      </c>
      <c r="C209" s="7">
        <v>19320</v>
      </c>
      <c r="D209" s="7">
        <v>19319.7</v>
      </c>
      <c r="E209" s="7">
        <v>11025.543830000001</v>
      </c>
      <c r="F209" s="30">
        <f t="shared" si="29"/>
        <v>57.068032246376809</v>
      </c>
      <c r="G209" s="30">
        <f t="shared" si="30"/>
        <v>57.068918409706157</v>
      </c>
      <c r="H209" s="5">
        <f t="shared" si="31"/>
        <v>-15735.726710000001</v>
      </c>
      <c r="I209" s="25">
        <f t="shared" si="32"/>
        <v>41.199627698991904</v>
      </c>
    </row>
    <row r="210" spans="1:9" ht="47.25" customHeight="1">
      <c r="A210" s="47" t="s">
        <v>149</v>
      </c>
      <c r="B210" s="7">
        <v>48515.921560000003</v>
      </c>
      <c r="C210" s="7">
        <v>72626</v>
      </c>
      <c r="D210" s="7">
        <v>72625.399999999994</v>
      </c>
      <c r="E210" s="7">
        <v>50545.865409999999</v>
      </c>
      <c r="F210" s="30">
        <f t="shared" si="29"/>
        <v>69.597479428854683</v>
      </c>
      <c r="G210" s="30">
        <f t="shared" si="30"/>
        <v>69.598054413469669</v>
      </c>
      <c r="H210" s="5">
        <f t="shared" si="31"/>
        <v>2029.943849999996</v>
      </c>
      <c r="I210" s="25">
        <f t="shared" si="32"/>
        <v>104.18407768981477</v>
      </c>
    </row>
    <row r="211" spans="1:9" ht="123.75" customHeight="1">
      <c r="A211" s="47" t="s">
        <v>150</v>
      </c>
      <c r="B211" s="7">
        <v>7875.1440000000002</v>
      </c>
      <c r="C211" s="7"/>
      <c r="D211" s="7">
        <v>2758.4</v>
      </c>
      <c r="E211" s="7">
        <v>5711.5439999999999</v>
      </c>
      <c r="F211" s="30"/>
      <c r="G211" s="30">
        <f t="shared" si="30"/>
        <v>207.06003480278423</v>
      </c>
      <c r="H211" s="5">
        <f t="shared" si="31"/>
        <v>-2163.6000000000004</v>
      </c>
      <c r="I211" s="25">
        <f t="shared" si="32"/>
        <v>72.526216663466727</v>
      </c>
    </row>
    <row r="212" spans="1:9" ht="73.5" customHeight="1">
      <c r="A212" s="47" t="s">
        <v>151</v>
      </c>
      <c r="B212" s="7">
        <v>2640.5279999999998</v>
      </c>
      <c r="C212" s="7">
        <v>1648</v>
      </c>
      <c r="D212" s="7">
        <v>1647.8</v>
      </c>
      <c r="E212" s="7">
        <v>1358.7840000000001</v>
      </c>
      <c r="F212" s="30">
        <f t="shared" si="29"/>
        <v>82.450485436893203</v>
      </c>
      <c r="G212" s="30">
        <f t="shared" si="30"/>
        <v>82.460492778249801</v>
      </c>
      <c r="H212" s="5">
        <f t="shared" si="31"/>
        <v>-1281.7439999999997</v>
      </c>
      <c r="I212" s="25">
        <f t="shared" si="32"/>
        <v>51.458799149261068</v>
      </c>
    </row>
    <row r="213" spans="1:9" ht="90" customHeight="1">
      <c r="A213" s="47" t="s">
        <v>152</v>
      </c>
      <c r="B213" s="7">
        <v>2640.5279999999998</v>
      </c>
      <c r="C213" s="7">
        <v>2408</v>
      </c>
      <c r="D213" s="7">
        <v>2408.1999999999998</v>
      </c>
      <c r="E213" s="7">
        <v>1428.876</v>
      </c>
      <c r="F213" s="30">
        <f t="shared" si="29"/>
        <v>59.338704318936877</v>
      </c>
      <c r="G213" s="30">
        <f t="shared" si="30"/>
        <v>59.333776264429872</v>
      </c>
      <c r="H213" s="5">
        <f t="shared" si="31"/>
        <v>-1211.6519999999998</v>
      </c>
      <c r="I213" s="25">
        <f t="shared" si="32"/>
        <v>54.113268255439827</v>
      </c>
    </row>
    <row r="214" spans="1:9" ht="72.75" customHeight="1">
      <c r="A214" s="47" t="s">
        <v>153</v>
      </c>
      <c r="B214" s="7">
        <v>100488.97348</v>
      </c>
      <c r="C214" s="7">
        <v>108529</v>
      </c>
      <c r="D214" s="7">
        <v>108529.1</v>
      </c>
      <c r="E214" s="7">
        <v>105317.72628</v>
      </c>
      <c r="F214" s="30">
        <f t="shared" si="29"/>
        <v>97.041091579209251</v>
      </c>
      <c r="G214" s="30">
        <f t="shared" si="30"/>
        <v>97.04100216439646</v>
      </c>
      <c r="H214" s="5">
        <f t="shared" si="31"/>
        <v>4828.752800000002</v>
      </c>
      <c r="I214" s="25">
        <f t="shared" si="32"/>
        <v>104.80525637070126</v>
      </c>
    </row>
    <row r="215" spans="1:9" ht="111.75" customHeight="1">
      <c r="A215" s="47" t="s">
        <v>154</v>
      </c>
      <c r="B215" s="7">
        <v>56.371319999999997</v>
      </c>
      <c r="C215" s="7">
        <v>138</v>
      </c>
      <c r="D215" s="7">
        <v>138.30000000000001</v>
      </c>
      <c r="E215" s="7">
        <v>59.246279999999999</v>
      </c>
      <c r="F215" s="30">
        <f t="shared" si="29"/>
        <v>42.932086956521736</v>
      </c>
      <c r="G215" s="30">
        <f t="shared" si="30"/>
        <v>42.838958785249453</v>
      </c>
      <c r="H215" s="5">
        <f t="shared" si="31"/>
        <v>2.8749600000000015</v>
      </c>
      <c r="I215" s="25">
        <f t="shared" si="32"/>
        <v>105.10004023322499</v>
      </c>
    </row>
    <row r="216" spans="1:9" ht="45.75" customHeight="1">
      <c r="A216" s="47" t="s">
        <v>155</v>
      </c>
      <c r="B216" s="7">
        <v>459612.81251999998</v>
      </c>
      <c r="C216" s="7">
        <v>770616</v>
      </c>
      <c r="D216" s="7">
        <v>770616.2</v>
      </c>
      <c r="E216" s="7">
        <v>465236.78098000004</v>
      </c>
      <c r="F216" s="30">
        <f t="shared" si="29"/>
        <v>60.372063515421438</v>
      </c>
      <c r="G216" s="30">
        <f t="shared" si="30"/>
        <v>60.372047846904863</v>
      </c>
      <c r="H216" s="5">
        <f t="shared" si="31"/>
        <v>5623.9684600000619</v>
      </c>
      <c r="I216" s="25">
        <f t="shared" si="32"/>
        <v>101.22363178458072</v>
      </c>
    </row>
    <row r="217" spans="1:9" ht="69.75" customHeight="1">
      <c r="A217" s="47" t="s">
        <v>204</v>
      </c>
      <c r="B217" s="7">
        <v>178397.06499000001</v>
      </c>
      <c r="C217" s="7">
        <v>261193</v>
      </c>
      <c r="D217" s="7">
        <v>261192.9</v>
      </c>
      <c r="E217" s="7">
        <v>128362.58992</v>
      </c>
      <c r="F217" s="30">
        <f t="shared" si="29"/>
        <v>49.144728197156887</v>
      </c>
      <c r="G217" s="30">
        <f t="shared" si="30"/>
        <v>49.144747012648502</v>
      </c>
      <c r="H217" s="5">
        <f t="shared" si="31"/>
        <v>-50034.475070000015</v>
      </c>
      <c r="I217" s="25">
        <f t="shared" si="32"/>
        <v>71.95330815963554</v>
      </c>
    </row>
    <row r="218" spans="1:9" ht="43.5" customHeight="1">
      <c r="A218" s="47" t="s">
        <v>156</v>
      </c>
      <c r="B218" s="7">
        <v>16341.219660000001</v>
      </c>
      <c r="C218" s="7">
        <v>19670</v>
      </c>
      <c r="D218" s="7">
        <v>19670.2</v>
      </c>
      <c r="E218" s="7">
        <v>16629.712589999999</v>
      </c>
      <c r="F218" s="30">
        <f t="shared" si="29"/>
        <v>84.54353121504829</v>
      </c>
      <c r="G218" s="30">
        <f t="shared" si="30"/>
        <v>84.542671604762532</v>
      </c>
      <c r="H218" s="5">
        <f t="shared" si="31"/>
        <v>288.49292999999852</v>
      </c>
      <c r="I218" s="25">
        <f t="shared" si="32"/>
        <v>101.76543083076088</v>
      </c>
    </row>
    <row r="219" spans="1:9" ht="34.5" customHeight="1">
      <c r="A219" s="47" t="s">
        <v>157</v>
      </c>
      <c r="B219" s="7">
        <v>5521.8601500000004</v>
      </c>
      <c r="C219" s="7">
        <v>5427</v>
      </c>
      <c r="D219" s="7">
        <v>5426.9</v>
      </c>
      <c r="E219" s="7">
        <v>4621.09447</v>
      </c>
      <c r="F219" s="30">
        <f t="shared" si="29"/>
        <v>85.150073152754743</v>
      </c>
      <c r="G219" s="30">
        <f t="shared" si="30"/>
        <v>85.151642189832131</v>
      </c>
      <c r="H219" s="5">
        <f t="shared" si="31"/>
        <v>-900.76568000000043</v>
      </c>
      <c r="I219" s="25">
        <f t="shared" si="32"/>
        <v>83.687278280671407</v>
      </c>
    </row>
    <row r="220" spans="1:9" ht="33" customHeight="1">
      <c r="A220" s="47" t="s">
        <v>158</v>
      </c>
      <c r="B220" s="7">
        <v>278.39999999999998</v>
      </c>
      <c r="C220" s="7">
        <v>286</v>
      </c>
      <c r="D220" s="7">
        <v>286.3</v>
      </c>
      <c r="E220" s="49"/>
      <c r="F220" s="30">
        <f t="shared" si="29"/>
        <v>0</v>
      </c>
      <c r="G220" s="30">
        <f t="shared" si="30"/>
        <v>0</v>
      </c>
      <c r="H220" s="5">
        <f t="shared" si="31"/>
        <v>-278.39999999999998</v>
      </c>
      <c r="I220" s="25">
        <f t="shared" si="32"/>
        <v>0</v>
      </c>
    </row>
    <row r="221" spans="1:9" ht="114.75">
      <c r="A221" s="47" t="s">
        <v>159</v>
      </c>
      <c r="B221" s="7">
        <v>321072.48518999998</v>
      </c>
      <c r="C221" s="7">
        <v>403714</v>
      </c>
      <c r="D221" s="7">
        <v>403714.1</v>
      </c>
      <c r="E221" s="7">
        <v>404671.95299999998</v>
      </c>
      <c r="F221" s="30">
        <f t="shared" si="29"/>
        <v>100.23728505823428</v>
      </c>
      <c r="G221" s="30">
        <f t="shared" si="30"/>
        <v>100.23726022945445</v>
      </c>
      <c r="H221" s="5">
        <f t="shared" si="31"/>
        <v>83599.467810000002</v>
      </c>
      <c r="I221" s="25">
        <f t="shared" si="32"/>
        <v>126.03756835797644</v>
      </c>
    </row>
    <row r="222" spans="1:9" ht="34.5" customHeight="1">
      <c r="A222" s="47" t="s">
        <v>160</v>
      </c>
      <c r="B222" s="7">
        <v>58583.61333</v>
      </c>
      <c r="C222" s="7">
        <v>89360</v>
      </c>
      <c r="D222" s="7">
        <v>89360</v>
      </c>
      <c r="E222" s="7">
        <v>63562.738729999997</v>
      </c>
      <c r="F222" s="30">
        <f t="shared" si="29"/>
        <v>71.131086313786923</v>
      </c>
      <c r="G222" s="30">
        <f t="shared" si="30"/>
        <v>71.131086313786923</v>
      </c>
      <c r="H222" s="5">
        <f t="shared" si="31"/>
        <v>4979.1253999999972</v>
      </c>
      <c r="I222" s="25">
        <f t="shared" si="32"/>
        <v>108.49917770000413</v>
      </c>
    </row>
    <row r="223" spans="1:9" ht="15.75">
      <c r="A223" s="46" t="s">
        <v>161</v>
      </c>
      <c r="B223" s="31">
        <v>3297811.2607100001</v>
      </c>
      <c r="C223" s="31">
        <v>828560</v>
      </c>
      <c r="D223" s="31">
        <v>942202.56400000001</v>
      </c>
      <c r="E223" s="31">
        <v>11516554.5528</v>
      </c>
      <c r="F223" s="30">
        <f t="shared" si="29"/>
        <v>1389.948169450613</v>
      </c>
      <c r="G223" s="30">
        <f t="shared" si="30"/>
        <v>1222.3013386747693</v>
      </c>
      <c r="H223" s="5">
        <f t="shared" si="31"/>
        <v>8218743.2920899997</v>
      </c>
      <c r="I223" s="25">
        <f t="shared" si="32"/>
        <v>349.2181220316578</v>
      </c>
    </row>
    <row r="224" spans="1:9" ht="230.25">
      <c r="A224" s="48" t="s">
        <v>233</v>
      </c>
      <c r="B224" s="7">
        <v>55890</v>
      </c>
      <c r="C224" s="31"/>
      <c r="D224" s="31"/>
      <c r="E224" s="31"/>
      <c r="F224" s="30"/>
      <c r="G224" s="30"/>
      <c r="H224" s="5">
        <f t="shared" si="31"/>
        <v>-55890</v>
      </c>
      <c r="I224" s="25">
        <f t="shared" si="32"/>
        <v>0</v>
      </c>
    </row>
    <row r="225" spans="1:9" ht="128.25">
      <c r="A225" s="48" t="s">
        <v>250</v>
      </c>
      <c r="B225" s="7">
        <v>1804</v>
      </c>
      <c r="C225" s="31"/>
      <c r="D225" s="31"/>
      <c r="E225" s="31"/>
      <c r="F225" s="30"/>
      <c r="G225" s="30"/>
      <c r="H225" s="5">
        <f t="shared" si="31"/>
        <v>-1804</v>
      </c>
      <c r="I225" s="25">
        <f t="shared" si="32"/>
        <v>0</v>
      </c>
    </row>
    <row r="226" spans="1:9" ht="169.5" customHeight="1">
      <c r="A226" s="48" t="s">
        <v>256</v>
      </c>
      <c r="B226" s="7"/>
      <c r="C226" s="31"/>
      <c r="D226" s="31"/>
      <c r="E226" s="7">
        <v>674.28998999999999</v>
      </c>
      <c r="F226" s="30"/>
      <c r="G226" s="30"/>
      <c r="H226" s="5">
        <f t="shared" si="31"/>
        <v>674.28998999999999</v>
      </c>
      <c r="I226" s="25"/>
    </row>
    <row r="227" spans="1:9" ht="153" customHeight="1">
      <c r="A227" s="48" t="s">
        <v>257</v>
      </c>
      <c r="B227" s="7"/>
      <c r="C227" s="31"/>
      <c r="D227" s="31"/>
      <c r="E227" s="7">
        <v>59514.38351</v>
      </c>
      <c r="F227" s="30"/>
      <c r="G227" s="30"/>
      <c r="H227" s="5">
        <f t="shared" si="31"/>
        <v>59514.38351</v>
      </c>
      <c r="I227" s="25"/>
    </row>
    <row r="228" spans="1:9" ht="75" customHeight="1">
      <c r="A228" s="47" t="s">
        <v>162</v>
      </c>
      <c r="B228" s="7">
        <v>10259.905280000001</v>
      </c>
      <c r="C228" s="7"/>
      <c r="D228" s="7">
        <v>2305.0639999999999</v>
      </c>
      <c r="E228" s="7">
        <v>10328.012699999999</v>
      </c>
      <c r="F228" s="30"/>
      <c r="G228" s="30">
        <f t="shared" si="30"/>
        <v>448.05752465007475</v>
      </c>
      <c r="H228" s="5">
        <f t="shared" si="31"/>
        <v>68.107419999998456</v>
      </c>
      <c r="I228" s="25">
        <f t="shared" si="32"/>
        <v>100.66382113812263</v>
      </c>
    </row>
    <row r="229" spans="1:9" ht="71.25" customHeight="1">
      <c r="A229" s="47" t="s">
        <v>163</v>
      </c>
      <c r="B229" s="7">
        <v>3228.9395199999999</v>
      </c>
      <c r="C229" s="7"/>
      <c r="D229" s="7">
        <v>705.1</v>
      </c>
      <c r="E229" s="7">
        <v>2786.6706400000003</v>
      </c>
      <c r="F229" s="30"/>
      <c r="G229" s="30">
        <f t="shared" si="30"/>
        <v>395.21637214579494</v>
      </c>
      <c r="H229" s="5">
        <f t="shared" si="31"/>
        <v>-442.26887999999963</v>
      </c>
      <c r="I229" s="25">
        <f t="shared" si="32"/>
        <v>86.302967978787052</v>
      </c>
    </row>
    <row r="230" spans="1:9" ht="60" customHeight="1">
      <c r="A230" s="47" t="s">
        <v>164</v>
      </c>
      <c r="B230" s="7">
        <v>86268.177620000002</v>
      </c>
      <c r="C230" s="7">
        <v>102426</v>
      </c>
      <c r="D230" s="7">
        <v>102426</v>
      </c>
      <c r="E230" s="7">
        <v>99205.517030000003</v>
      </c>
      <c r="F230" s="30">
        <f t="shared" si="29"/>
        <v>96.855795432800278</v>
      </c>
      <c r="G230" s="30">
        <f t="shared" si="30"/>
        <v>96.855795432800278</v>
      </c>
      <c r="H230" s="5">
        <f t="shared" si="31"/>
        <v>12937.33941</v>
      </c>
      <c r="I230" s="25">
        <f t="shared" si="32"/>
        <v>114.9966531888355</v>
      </c>
    </row>
    <row r="231" spans="1:9" ht="71.25" customHeight="1">
      <c r="A231" s="47" t="s">
        <v>165</v>
      </c>
      <c r="B231" s="7">
        <v>35429.53153</v>
      </c>
      <c r="C231" s="7"/>
      <c r="D231" s="7"/>
      <c r="E231" s="49"/>
      <c r="F231" s="30"/>
      <c r="G231" s="30"/>
      <c r="H231" s="5">
        <f t="shared" si="31"/>
        <v>-35429.53153</v>
      </c>
      <c r="I231" s="25">
        <f t="shared" si="32"/>
        <v>0</v>
      </c>
    </row>
    <row r="232" spans="1:9" ht="60" customHeight="1">
      <c r="A232" s="47" t="s">
        <v>166</v>
      </c>
      <c r="B232" s="7">
        <v>44432.451430000001</v>
      </c>
      <c r="C232" s="7"/>
      <c r="D232" s="7"/>
      <c r="E232" s="49"/>
      <c r="F232" s="30"/>
      <c r="G232" s="30"/>
      <c r="H232" s="5">
        <f t="shared" si="31"/>
        <v>-44432.451430000001</v>
      </c>
      <c r="I232" s="25">
        <f t="shared" si="32"/>
        <v>0</v>
      </c>
    </row>
    <row r="233" spans="1:9" ht="231" customHeight="1">
      <c r="A233" s="47" t="s">
        <v>167</v>
      </c>
      <c r="B233" s="7">
        <v>2311.07296</v>
      </c>
      <c r="C233" s="7"/>
      <c r="D233" s="7"/>
      <c r="E233" s="7">
        <v>2020.46612</v>
      </c>
      <c r="F233" s="30"/>
      <c r="G233" s="30"/>
      <c r="H233" s="5">
        <f t="shared" si="31"/>
        <v>-290.60683999999992</v>
      </c>
      <c r="I233" s="25">
        <f t="shared" si="32"/>
        <v>87.425458000252846</v>
      </c>
    </row>
    <row r="234" spans="1:9" ht="76.5" customHeight="1">
      <c r="A234" s="47" t="s">
        <v>168</v>
      </c>
      <c r="B234" s="7">
        <v>22524.7</v>
      </c>
      <c r="C234" s="7"/>
      <c r="D234" s="7"/>
      <c r="E234" s="49"/>
      <c r="F234" s="30"/>
      <c r="G234" s="30"/>
      <c r="H234" s="5">
        <f t="shared" si="31"/>
        <v>-22524.7</v>
      </c>
      <c r="I234" s="25">
        <f t="shared" si="32"/>
        <v>0</v>
      </c>
    </row>
    <row r="235" spans="1:9" ht="90" customHeight="1">
      <c r="A235" s="47" t="s">
        <v>169</v>
      </c>
      <c r="B235" s="7">
        <v>5657.0685199999998</v>
      </c>
      <c r="C235" s="7"/>
      <c r="D235" s="7"/>
      <c r="E235" s="49"/>
      <c r="F235" s="30"/>
      <c r="G235" s="30"/>
      <c r="H235" s="5">
        <f t="shared" si="31"/>
        <v>-5657.0685199999998</v>
      </c>
      <c r="I235" s="25">
        <f t="shared" si="32"/>
        <v>0</v>
      </c>
    </row>
    <row r="236" spans="1:9" ht="84" customHeight="1">
      <c r="A236" s="47" t="s">
        <v>170</v>
      </c>
      <c r="B236" s="7">
        <v>15518.9</v>
      </c>
      <c r="C236" s="7"/>
      <c r="D236" s="7"/>
      <c r="E236" s="49"/>
      <c r="F236" s="30"/>
      <c r="G236" s="30"/>
      <c r="H236" s="5">
        <f t="shared" si="31"/>
        <v>-15518.9</v>
      </c>
      <c r="I236" s="25">
        <f t="shared" si="32"/>
        <v>0</v>
      </c>
    </row>
    <row r="237" spans="1:9" ht="86.25" customHeight="1">
      <c r="A237" s="47" t="s">
        <v>171</v>
      </c>
      <c r="B237" s="7">
        <v>12095.752339999999</v>
      </c>
      <c r="C237" s="7"/>
      <c r="D237" s="7"/>
      <c r="E237" s="49"/>
      <c r="F237" s="30"/>
      <c r="G237" s="30"/>
      <c r="H237" s="5">
        <f t="shared" si="31"/>
        <v>-12095.752339999999</v>
      </c>
      <c r="I237" s="25">
        <f t="shared" si="32"/>
        <v>0</v>
      </c>
    </row>
    <row r="238" spans="1:9" ht="137.25" customHeight="1">
      <c r="A238" s="47" t="s">
        <v>201</v>
      </c>
      <c r="B238" s="7">
        <v>470361.27487000002</v>
      </c>
      <c r="C238" s="7">
        <v>658942</v>
      </c>
      <c r="D238" s="7">
        <v>658942.19999999995</v>
      </c>
      <c r="E238" s="7">
        <v>674969.64671</v>
      </c>
      <c r="F238" s="30">
        <f t="shared" si="29"/>
        <v>102.43233041906572</v>
      </c>
      <c r="G238" s="30">
        <f t="shared" si="30"/>
        <v>102.43229932913691</v>
      </c>
      <c r="H238" s="5">
        <f t="shared" si="31"/>
        <v>204608.37183999998</v>
      </c>
      <c r="I238" s="25">
        <f t="shared" si="32"/>
        <v>143.50025879501885</v>
      </c>
    </row>
    <row r="239" spans="1:9" ht="168" customHeight="1">
      <c r="A239" s="47" t="s">
        <v>177</v>
      </c>
      <c r="B239" s="7">
        <v>47678.122000000003</v>
      </c>
      <c r="C239" s="7">
        <v>67027</v>
      </c>
      <c r="D239" s="7">
        <v>67027</v>
      </c>
      <c r="E239" s="7">
        <v>67156.576000000001</v>
      </c>
      <c r="F239" s="30">
        <f t="shared" si="29"/>
        <v>100.19331911020932</v>
      </c>
      <c r="G239" s="30">
        <f t="shared" si="30"/>
        <v>100.19331911020932</v>
      </c>
      <c r="H239" s="5">
        <f t="shared" si="31"/>
        <v>19478.453999999998</v>
      </c>
      <c r="I239" s="25">
        <f t="shared" si="32"/>
        <v>140.85407139148643</v>
      </c>
    </row>
    <row r="240" spans="1:9" ht="82.5" customHeight="1">
      <c r="A240" s="47" t="s">
        <v>202</v>
      </c>
      <c r="B240" s="7"/>
      <c r="C240" s="7">
        <v>165</v>
      </c>
      <c r="D240" s="7">
        <v>164.6</v>
      </c>
      <c r="E240" s="7">
        <v>163.26499999999999</v>
      </c>
      <c r="F240" s="30">
        <f t="shared" si="29"/>
        <v>98.948484848484838</v>
      </c>
      <c r="G240" s="30">
        <f t="shared" si="30"/>
        <v>99.188942891859043</v>
      </c>
      <c r="H240" s="5">
        <f t="shared" si="31"/>
        <v>163.26499999999999</v>
      </c>
      <c r="I240" s="25"/>
    </row>
    <row r="241" spans="1:9" ht="99" customHeight="1">
      <c r="A241" s="47" t="s">
        <v>172</v>
      </c>
      <c r="B241" s="7">
        <v>773685.6</v>
      </c>
      <c r="C241" s="7"/>
      <c r="D241" s="7"/>
      <c r="E241" s="49"/>
      <c r="F241" s="30"/>
      <c r="G241" s="30"/>
      <c r="H241" s="5">
        <f t="shared" si="31"/>
        <v>-773685.6</v>
      </c>
      <c r="I241" s="25">
        <f t="shared" si="32"/>
        <v>0</v>
      </c>
    </row>
    <row r="242" spans="1:9" ht="105.75" customHeight="1">
      <c r="A242" s="47" t="s">
        <v>173</v>
      </c>
      <c r="B242" s="7">
        <v>62200.2</v>
      </c>
      <c r="C242" s="7"/>
      <c r="D242" s="7"/>
      <c r="E242" s="49"/>
      <c r="F242" s="30"/>
      <c r="G242" s="30"/>
      <c r="H242" s="5">
        <f t="shared" si="31"/>
        <v>-62200.2</v>
      </c>
      <c r="I242" s="25">
        <f t="shared" si="32"/>
        <v>0</v>
      </c>
    </row>
    <row r="243" spans="1:9" ht="225.75" customHeight="1">
      <c r="A243" s="47" t="s">
        <v>178</v>
      </c>
      <c r="B243" s="7">
        <v>6594.7166100000004</v>
      </c>
      <c r="C243" s="7"/>
      <c r="D243" s="7"/>
      <c r="E243" s="49"/>
      <c r="F243" s="30"/>
      <c r="G243" s="30"/>
      <c r="H243" s="5">
        <f t="shared" si="31"/>
        <v>-6594.7166100000004</v>
      </c>
      <c r="I243" s="25">
        <f t="shared" si="32"/>
        <v>0</v>
      </c>
    </row>
    <row r="244" spans="1:9" ht="82.5" customHeight="1">
      <c r="A244" s="47" t="s">
        <v>174</v>
      </c>
      <c r="B244" s="7">
        <v>219224.21372999999</v>
      </c>
      <c r="C244" s="7"/>
      <c r="D244" s="7"/>
      <c r="E244" s="49"/>
      <c r="F244" s="30"/>
      <c r="G244" s="30"/>
      <c r="H244" s="5">
        <f t="shared" si="31"/>
        <v>-219224.21372999999</v>
      </c>
      <c r="I244" s="25">
        <f t="shared" si="32"/>
        <v>0</v>
      </c>
    </row>
    <row r="245" spans="1:9" ht="56.25" customHeight="1">
      <c r="A245" s="47" t="s">
        <v>175</v>
      </c>
      <c r="B245" s="7">
        <v>580870.38615000003</v>
      </c>
      <c r="C245" s="7"/>
      <c r="D245" s="7"/>
      <c r="E245" s="49"/>
      <c r="F245" s="30"/>
      <c r="G245" s="30"/>
      <c r="H245" s="5">
        <f t="shared" si="31"/>
        <v>-580870.38615000003</v>
      </c>
      <c r="I245" s="25">
        <f t="shared" si="32"/>
        <v>0</v>
      </c>
    </row>
    <row r="246" spans="1:9" ht="44.25" customHeight="1">
      <c r="A246" s="47" t="s">
        <v>176</v>
      </c>
      <c r="B246" s="7">
        <v>10000</v>
      </c>
      <c r="C246" s="7"/>
      <c r="D246" s="7"/>
      <c r="E246" s="49"/>
      <c r="F246" s="30"/>
      <c r="G246" s="30"/>
      <c r="H246" s="5">
        <f t="shared" si="31"/>
        <v>-10000</v>
      </c>
      <c r="I246" s="25">
        <f t="shared" si="32"/>
        <v>0</v>
      </c>
    </row>
    <row r="247" spans="1:9" ht="76.5">
      <c r="A247" s="47" t="s">
        <v>251</v>
      </c>
      <c r="B247" s="7">
        <v>105</v>
      </c>
      <c r="C247" s="7"/>
      <c r="D247" s="7"/>
      <c r="E247" s="49"/>
      <c r="F247" s="30"/>
      <c r="G247" s="30"/>
      <c r="H247" s="5">
        <f t="shared" si="31"/>
        <v>-105</v>
      </c>
      <c r="I247" s="25">
        <f t="shared" si="32"/>
        <v>0</v>
      </c>
    </row>
    <row r="248" spans="1:9" ht="73.5" customHeight="1">
      <c r="A248" s="47" t="s">
        <v>179</v>
      </c>
      <c r="B248" s="7">
        <v>443835</v>
      </c>
      <c r="C248" s="7"/>
      <c r="D248" s="7"/>
      <c r="E248" s="49"/>
      <c r="F248" s="30"/>
      <c r="G248" s="30"/>
      <c r="H248" s="5">
        <f t="shared" si="31"/>
        <v>-443835</v>
      </c>
      <c r="I248" s="25">
        <f t="shared" si="32"/>
        <v>0</v>
      </c>
    </row>
    <row r="249" spans="1:9" ht="43.5" customHeight="1">
      <c r="A249" s="47" t="s">
        <v>180</v>
      </c>
      <c r="B249" s="7">
        <v>387836.24815</v>
      </c>
      <c r="C249" s="7"/>
      <c r="D249" s="7">
        <v>61963.5</v>
      </c>
      <c r="E249" s="7">
        <v>10314904.425100001</v>
      </c>
      <c r="F249" s="30"/>
      <c r="G249" s="30">
        <f t="shared" si="30"/>
        <v>16646.74271966561</v>
      </c>
      <c r="H249" s="5">
        <f t="shared" si="31"/>
        <v>9927068.1769500002</v>
      </c>
      <c r="I249" s="25">
        <f t="shared" si="32"/>
        <v>2659.6029830379848</v>
      </c>
    </row>
    <row r="250" spans="1:9" ht="43.5" customHeight="1">
      <c r="A250" s="47" t="s">
        <v>203</v>
      </c>
      <c r="B250" s="7"/>
      <c r="C250" s="7"/>
      <c r="D250" s="7">
        <v>48669.1</v>
      </c>
      <c r="E250" s="7">
        <v>284831.3</v>
      </c>
      <c r="F250" s="30"/>
      <c r="G250" s="30">
        <f t="shared" si="30"/>
        <v>585.24053249392318</v>
      </c>
      <c r="H250" s="5">
        <f t="shared" si="31"/>
        <v>284831.3</v>
      </c>
      <c r="I250" s="25"/>
    </row>
    <row r="251" spans="1:9" ht="48" customHeight="1">
      <c r="A251" s="32" t="s">
        <v>181</v>
      </c>
      <c r="B251" s="29">
        <v>569166.64236000006</v>
      </c>
      <c r="C251" s="29"/>
      <c r="D251" s="29">
        <v>7104.6270000000004</v>
      </c>
      <c r="E251" s="29">
        <v>123834.35162</v>
      </c>
      <c r="F251" s="30"/>
      <c r="G251" s="30">
        <f t="shared" si="30"/>
        <v>1743.0098951007562</v>
      </c>
      <c r="H251" s="5">
        <f t="shared" si="31"/>
        <v>-445332.29074000008</v>
      </c>
      <c r="I251" s="25">
        <f t="shared" si="32"/>
        <v>21.757134449505266</v>
      </c>
    </row>
    <row r="252" spans="1:9" ht="140.25">
      <c r="A252" s="47" t="s">
        <v>252</v>
      </c>
      <c r="B252" s="7">
        <v>29078.297859999999</v>
      </c>
      <c r="C252" s="29"/>
      <c r="D252" s="29"/>
      <c r="E252" s="29"/>
      <c r="F252" s="30"/>
      <c r="G252" s="30"/>
      <c r="H252" s="5">
        <f t="shared" si="31"/>
        <v>-29078.297859999999</v>
      </c>
      <c r="I252" s="25">
        <f t="shared" si="32"/>
        <v>0</v>
      </c>
    </row>
    <row r="253" spans="1:9" ht="89.25">
      <c r="A253" s="47" t="s">
        <v>253</v>
      </c>
      <c r="B253" s="7">
        <v>144325.5</v>
      </c>
      <c r="C253" s="29"/>
      <c r="D253" s="29"/>
      <c r="E253" s="7">
        <v>45403</v>
      </c>
      <c r="F253" s="30"/>
      <c r="G253" s="30"/>
      <c r="H253" s="5">
        <f t="shared" si="31"/>
        <v>-98922.5</v>
      </c>
      <c r="I253" s="25">
        <f t="shared" si="32"/>
        <v>31.45875122552841</v>
      </c>
    </row>
    <row r="254" spans="1:9" ht="42" customHeight="1">
      <c r="A254" s="47" t="s">
        <v>182</v>
      </c>
      <c r="B254" s="7">
        <v>395762.84450000001</v>
      </c>
      <c r="C254" s="7"/>
      <c r="D254" s="7">
        <v>7104.6270000000004</v>
      </c>
      <c r="E254" s="7">
        <v>78431.351620000001</v>
      </c>
      <c r="F254" s="30"/>
      <c r="G254" s="30">
        <f t="shared" si="30"/>
        <v>1103.9474925284605</v>
      </c>
      <c r="H254" s="5">
        <f t="shared" si="31"/>
        <v>-317331.49288000003</v>
      </c>
      <c r="I254" s="25">
        <f t="shared" si="32"/>
        <v>19.81776528796907</v>
      </c>
    </row>
    <row r="255" spans="1:9" ht="33.75" customHeight="1">
      <c r="A255" s="32" t="s">
        <v>183</v>
      </c>
      <c r="B255" s="29"/>
      <c r="C255" s="29"/>
      <c r="D255" s="29"/>
      <c r="E255" s="29">
        <v>-5.5422399999999996</v>
      </c>
      <c r="F255" s="30"/>
      <c r="G255" s="30"/>
      <c r="H255" s="5">
        <f t="shared" si="31"/>
        <v>-5.5422399999999996</v>
      </c>
      <c r="I255" s="25"/>
    </row>
    <row r="256" spans="1:9" ht="33" customHeight="1">
      <c r="A256" s="32" t="s">
        <v>184</v>
      </c>
      <c r="B256" s="29">
        <v>68652.417090000003</v>
      </c>
      <c r="C256" s="29"/>
      <c r="D256" s="29">
        <v>16553.212</v>
      </c>
      <c r="E256" s="29">
        <v>37714.690790000001</v>
      </c>
      <c r="F256" s="30"/>
      <c r="G256" s="30">
        <f t="shared" si="30"/>
        <v>227.83910935231182</v>
      </c>
      <c r="H256" s="5">
        <f t="shared" si="31"/>
        <v>-30937.726300000002</v>
      </c>
      <c r="I256" s="25">
        <f t="shared" si="32"/>
        <v>54.935707129667207</v>
      </c>
    </row>
    <row r="257" spans="1:12" ht="87.75" customHeight="1">
      <c r="A257" s="32" t="s">
        <v>185</v>
      </c>
      <c r="B257" s="29">
        <v>423054.80291999999</v>
      </c>
      <c r="C257" s="29"/>
      <c r="D257" s="29">
        <v>266083.01299999998</v>
      </c>
      <c r="E257" s="29">
        <v>319322.14779000002</v>
      </c>
      <c r="F257" s="30"/>
      <c r="G257" s="30">
        <f t="shared" si="30"/>
        <v>120.00846810540288</v>
      </c>
      <c r="H257" s="5">
        <f t="shared" si="31"/>
        <v>-103732.65512999997</v>
      </c>
      <c r="I257" s="25">
        <f t="shared" si="32"/>
        <v>75.480090424687631</v>
      </c>
    </row>
    <row r="258" spans="1:12" ht="57" customHeight="1">
      <c r="A258" s="32" t="s">
        <v>186</v>
      </c>
      <c r="B258" s="29">
        <v>-61452.947289999996</v>
      </c>
      <c r="C258" s="29"/>
      <c r="D258" s="29">
        <v>-28107.175999999999</v>
      </c>
      <c r="E258" s="29">
        <v>-90603.638120000003</v>
      </c>
      <c r="F258" s="30"/>
      <c r="G258" s="30">
        <f t="shared" si="30"/>
        <v>322.35055602882341</v>
      </c>
      <c r="H258" s="5">
        <f t="shared" si="31"/>
        <v>-29150.690830000007</v>
      </c>
      <c r="I258" s="25">
        <f t="shared" si="32"/>
        <v>147.43578968220388</v>
      </c>
    </row>
    <row r="260" spans="1:12" s="43" customFormat="1" ht="22.5" customHeight="1">
      <c r="A260" s="52" t="s">
        <v>226</v>
      </c>
      <c r="B260" s="52"/>
      <c r="C260" s="52"/>
      <c r="D260" s="52"/>
      <c r="E260" s="52"/>
      <c r="F260" s="52"/>
      <c r="G260" s="52"/>
      <c r="H260" s="52"/>
      <c r="I260" s="52"/>
    </row>
    <row r="261" spans="1:12" s="40" customFormat="1" ht="30.75" customHeight="1">
      <c r="A261" s="63" t="s">
        <v>235</v>
      </c>
      <c r="B261" s="63"/>
      <c r="C261" s="63"/>
      <c r="D261" s="63"/>
      <c r="E261" s="63"/>
      <c r="F261" s="63"/>
      <c r="G261" s="63"/>
      <c r="H261" s="63"/>
      <c r="I261" s="63"/>
      <c r="J261" s="41"/>
      <c r="K261" s="42"/>
      <c r="L261" s="42"/>
    </row>
  </sheetData>
  <mergeCells count="12">
    <mergeCell ref="A261:I261"/>
    <mergeCell ref="A260:I260"/>
    <mergeCell ref="C3:C4"/>
    <mergeCell ref="H2:I2"/>
    <mergeCell ref="A1:I1"/>
    <mergeCell ref="H3:I3"/>
    <mergeCell ref="E3:E4"/>
    <mergeCell ref="F3:F4"/>
    <mergeCell ref="A3:A4"/>
    <mergeCell ref="B3:B4"/>
    <mergeCell ref="D3:D4"/>
    <mergeCell ref="G3:G4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6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2024-07-26T07:18:05Z</cp:lastPrinted>
  <dcterms:created xsi:type="dcterms:W3CDTF">2008-11-29T07:38:34Z</dcterms:created>
  <dcterms:modified xsi:type="dcterms:W3CDTF">2024-11-02T08:33:27Z</dcterms:modified>
</cp:coreProperties>
</file>