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Р,ПР'!$A$1:$F$90</definedName>
  </definedNames>
  <calcPr calcId="125725"/>
</workbook>
</file>

<file path=xl/calcChain.xml><?xml version="1.0" encoding="utf-8"?>
<calcChain xmlns="http://schemas.openxmlformats.org/spreadsheetml/2006/main">
  <c r="E15" i="1"/>
  <c r="E16"/>
  <c r="E21"/>
  <c r="D18"/>
  <c r="D7" s="1"/>
  <c r="D81"/>
  <c r="D76"/>
  <c r="D70"/>
  <c r="D61"/>
  <c r="D57"/>
  <c r="D48"/>
  <c r="D43"/>
  <c r="D38"/>
  <c r="D27"/>
  <c r="D22"/>
  <c r="D8"/>
  <c r="C8" l="1"/>
  <c r="C87"/>
  <c r="C85"/>
  <c r="C81"/>
  <c r="C76"/>
  <c r="C70"/>
  <c r="C61"/>
  <c r="C57"/>
  <c r="C48"/>
  <c r="C43"/>
  <c r="C38"/>
  <c r="C27"/>
  <c r="C22"/>
  <c r="C18"/>
  <c r="C7"/>
  <c r="E29" l="1"/>
  <c r="F44" l="1"/>
  <c r="F62" l="1"/>
  <c r="F63"/>
  <c r="F64"/>
  <c r="F65"/>
  <c r="F67"/>
  <c r="F68"/>
  <c r="F69"/>
  <c r="F31"/>
  <c r="F32"/>
  <c r="F33"/>
  <c r="F34"/>
  <c r="F35"/>
  <c r="F36"/>
  <c r="F37"/>
  <c r="F14"/>
  <c r="E43"/>
  <c r="E44"/>
  <c r="E45"/>
  <c r="E36"/>
  <c r="F26"/>
  <c r="F30"/>
  <c r="F20"/>
  <c r="F25"/>
  <c r="F39"/>
  <c r="F77"/>
  <c r="F79"/>
  <c r="F59"/>
  <c r="F51"/>
  <c r="F40"/>
  <c r="E61"/>
  <c r="E68"/>
  <c r="E51"/>
  <c r="E59"/>
  <c r="E57"/>
  <c r="F86"/>
  <c r="E77"/>
  <c r="F71"/>
  <c r="F49"/>
  <c r="F23"/>
  <c r="E19"/>
  <c r="F19"/>
  <c r="D87"/>
  <c r="E87" s="1"/>
  <c r="D85"/>
  <c r="E76"/>
  <c r="E9"/>
  <c r="E10"/>
  <c r="E11"/>
  <c r="E12"/>
  <c r="E13"/>
  <c r="E14"/>
  <c r="E17"/>
  <c r="E20"/>
  <c r="E23"/>
  <c r="E24"/>
  <c r="E25"/>
  <c r="E26"/>
  <c r="E28"/>
  <c r="E30"/>
  <c r="E31"/>
  <c r="E32"/>
  <c r="E33"/>
  <c r="E34"/>
  <c r="E35"/>
  <c r="E37"/>
  <c r="E39"/>
  <c r="E40"/>
  <c r="E41"/>
  <c r="E42"/>
  <c r="E46"/>
  <c r="E47"/>
  <c r="E49"/>
  <c r="E50"/>
  <c r="E52"/>
  <c r="E53"/>
  <c r="E54"/>
  <c r="E55"/>
  <c r="E56"/>
  <c r="E58"/>
  <c r="E60"/>
  <c r="E62"/>
  <c r="E63"/>
  <c r="E64"/>
  <c r="E65"/>
  <c r="E66"/>
  <c r="E67"/>
  <c r="E69"/>
  <c r="E71"/>
  <c r="E72"/>
  <c r="E73"/>
  <c r="E74"/>
  <c r="E75"/>
  <c r="E78"/>
  <c r="E79"/>
  <c r="E80"/>
  <c r="E82"/>
  <c r="E83"/>
  <c r="E84"/>
  <c r="E86"/>
  <c r="E88"/>
  <c r="E89"/>
  <c r="E90"/>
  <c r="F9"/>
  <c r="F10"/>
  <c r="F11"/>
  <c r="F12"/>
  <c r="F13"/>
  <c r="F17"/>
  <c r="F24"/>
  <c r="F28"/>
  <c r="F41"/>
  <c r="F42"/>
  <c r="F46"/>
  <c r="F47"/>
  <c r="F50"/>
  <c r="F52"/>
  <c r="F53"/>
  <c r="F54"/>
  <c r="F55"/>
  <c r="F56"/>
  <c r="F58"/>
  <c r="F60"/>
  <c r="F72"/>
  <c r="F73"/>
  <c r="F74"/>
  <c r="F75"/>
  <c r="F78"/>
  <c r="F80"/>
  <c r="F82"/>
  <c r="F83"/>
  <c r="F84"/>
  <c r="F88"/>
  <c r="F89"/>
  <c r="F90"/>
  <c r="F18"/>
  <c r="F85" l="1"/>
  <c r="F8"/>
  <c r="F38"/>
  <c r="E85"/>
  <c r="E81"/>
  <c r="E70"/>
  <c r="F76"/>
  <c r="F27"/>
  <c r="F43"/>
  <c r="E22"/>
  <c r="F48"/>
  <c r="F81"/>
  <c r="F70"/>
  <c r="F61"/>
  <c r="F57"/>
  <c r="E48"/>
  <c r="E38"/>
  <c r="E27"/>
  <c r="F22"/>
  <c r="E18"/>
  <c r="E8"/>
  <c r="E7" l="1"/>
  <c r="F7"/>
</calcChain>
</file>

<file path=xl/sharedStrings.xml><?xml version="1.0" encoding="utf-8"?>
<sst xmlns="http://schemas.openxmlformats.org/spreadsheetml/2006/main" count="179" uniqueCount="178">
  <si>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</si>
  <si>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</si>
  <si>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</si>
  <si>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</si>
  <si>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</si>
  <si>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</si>
  <si>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</si>
  <si>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</si>
  <si>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</si>
  <si>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</si>
  <si>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</si>
  <si>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</si>
  <si>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</si>
  <si>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</si>
  <si>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</si>
  <si>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</si>
  <si>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</si>
  <si>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</si>
  <si>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</si>
  <si>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</si>
  <si>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</si>
  <si>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</si>
  <si>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</si>
  <si>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</si>
  <si>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</si>
  <si>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</si>
  <si>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</si>
  <si>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</si>
  <si>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</si>
  <si>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</si>
  <si>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</si>
  <si>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</si>
  <si>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</si>
  <si>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</si>
  <si>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</si>
  <si>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</si>
  <si>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</si>
  <si>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</si>
  <si>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</si>
  <si>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</si>
  <si>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</si>
  <si>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</si>
  <si>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</si>
  <si>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</si>
  <si>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</si>
  <si>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</si>
  <si>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</si>
  <si>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</si>
  <si>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</si>
  <si>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</si>
  <si>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</si>
  <si>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</si>
  <si>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</si>
  <si>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</si>
  <si>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</si>
  <si>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</si>
  <si>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</si>
  <si>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</si>
  <si>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Защита населения и территории от чрезвычайных ситуаций природного и техногенного характера, гражданская оборона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</si>
  <si>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</si>
  <si>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</si>
  <si>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</si>
  <si>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</si>
  <si>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</si>
  <si>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</si>
  <si>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</si>
  <si>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</si>
  <si>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</si>
  <si>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</si>
  <si>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</si>
  <si>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</si>
  <si>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</si>
  <si>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</si>
  <si>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</si>
  <si>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</si>
  <si>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</si>
  <si>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</si>
  <si>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</si>
  <si>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</si>
  <si>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</si>
  <si>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</si>
  <si>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</si>
  <si>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</si>
  <si>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</si>
  <si>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</si>
  <si>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</si>
  <si>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</si>
  <si>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</si>
  <si>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</si>
  <si>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</si>
  <si>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</si>
  <si>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</si>
  <si>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</si>
  <si>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</si>
  <si>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</si>
  <si>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</si>
  <si>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</si>
  <si>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</si>
  <si>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</si>
  <si>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</si>
  <si>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</si>
  <si>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</si>
  <si>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</si>
  <si>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</si>
  <si>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</si>
  <si>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</si>
  <si>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</si>
  <si>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</si>
  <si>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</si>
  <si>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</si>
  <si>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</si>
  <si>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</si>
  <si>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</si>
  <si>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</si>
  <si>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</si>
  <si>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</si>
  <si>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</si>
  <si>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</si>
  <si>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</si>
  <si>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</si>
  <si>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</si>
  <si>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</si>
  <si>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</si>
  <si>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</si>
  <si>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</si>
  <si>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</si>
  <si>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</si>
  <si>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</si>
  <si>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</si>
  <si>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</si>
  <si>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</si>
  <si>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</si>
  <si>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</si>
  <si>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</si>
  <si>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</si>
  <si>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</si>
  <si>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</si>
  <si>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</si>
  <si>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</si>
  <si>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</si>
  <si>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</si>
  <si>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</si>
  <si>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</si>
  <si>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</si>
  <si>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</si>
  <si>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</si>
  <si>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</si>
  <si>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</si>
  <si>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</si>
  <si>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</si>
  <si>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</si>
  <si>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</si>
  <si>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</si>
  <si>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</si>
  <si>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</si>
  <si>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</si>
  <si>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</si>
  <si>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</si>
  <si>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</si>
  <si>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</si>
  <si>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</si>
  <si>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</si>
  <si>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</si>
  <si>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</si>
  <si>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</si>
  <si>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 xml:space="preserve"> -</t>
  </si>
  <si>
    <t>Научные исследования в области нац. Экономики</t>
  </si>
  <si>
    <t>0602</t>
  </si>
  <si>
    <t>04 02</t>
  </si>
  <si>
    <t>Топливно-энергетический комплекс</t>
  </si>
  <si>
    <t>04 11</t>
  </si>
  <si>
    <t>Кассовое исполнение по состоянию на 01.10.2022 года</t>
  </si>
  <si>
    <t>01 08</t>
  </si>
  <si>
    <t>Международные отношения и международное сотрудничество</t>
  </si>
  <si>
    <t>Кассовое исполнение по состоянию на 01.10.2023 года</t>
  </si>
  <si>
    <t>за 9 месяцев 2023 года в сравнении с соответствующим периодом прошлого года</t>
  </si>
  <si>
    <t>Другие вопросы в области национальной обороны</t>
  </si>
  <si>
    <t>02 09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</si>
</sst>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5F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</borders>
  <cellStyleXfs count="6">
    <xf numFmtId="0" fontId="0" fillId="0" borderId="0"/>
    <xf numFmtId="0" fontId="7" fillId="0" borderId="0"/>
    <xf numFmtId="0" fontId="2" fillId="0" borderId="0"/>
    <xf numFmtId="4" fontId="15" fillId="0" borderId="10">
      <alignment horizontal="right" vertical="top" shrinkToFit="1"/>
    </xf>
    <xf numFmtId="4" fontId="18" fillId="4" borderId="11">
      <alignment horizontal="right" vertical="top" shrinkToFit="1"/>
    </xf>
    <xf numFmtId="49" fontId="19" fillId="0" borderId="12">
      <alignment horizontal="center" vertical="center" wrapText="1"/>
    </xf>
  </cellStyleXfs>
  <cellXfs count="60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49" fontId="5" fillId="0" borderId="2" xfId="2" applyNumberFormat="1" applyFont="1" applyFill="1" applyBorder="1" applyAlignment="1">
      <alignment horizontal="center" wrapText="1"/>
    </xf>
    <xf numFmtId="49" fontId="5" fillId="0" borderId="4" xfId="2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vertical="top" wrapText="1"/>
    </xf>
    <xf numFmtId="3" fontId="14" fillId="0" borderId="6" xfId="0" applyNumberFormat="1" applyFont="1" applyBorder="1" applyAlignment="1"/>
    <xf numFmtId="165" fontId="14" fillId="0" borderId="3" xfId="0" applyNumberFormat="1" applyFont="1" applyFill="1" applyBorder="1" applyAlignment="1"/>
    <xf numFmtId="3" fontId="14" fillId="0" borderId="1" xfId="0" applyNumberFormat="1" applyFont="1" applyBorder="1" applyAlignment="1"/>
    <xf numFmtId="3" fontId="14" fillId="0" borderId="5" xfId="0" applyNumberFormat="1" applyFont="1" applyFill="1" applyBorder="1" applyAlignment="1"/>
    <xf numFmtId="165" fontId="14" fillId="0" borderId="7" xfId="0" applyNumberFormat="1" applyFont="1" applyFill="1" applyBorder="1" applyAlignment="1"/>
    <xf numFmtId="49" fontId="5" fillId="0" borderId="8" xfId="2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vertical="top" wrapText="1"/>
    </xf>
    <xf numFmtId="165" fontId="14" fillId="0" borderId="9" xfId="0" applyNumberFormat="1" applyFont="1" applyFill="1" applyBorder="1" applyAlignment="1"/>
    <xf numFmtId="4" fontId="6" fillId="0" borderId="1" xfId="0" applyNumberFormat="1" applyFont="1" applyFill="1" applyBorder="1"/>
    <xf numFmtId="4" fontId="6" fillId="2" borderId="1" xfId="0" applyNumberFormat="1" applyFont="1" applyFill="1" applyBorder="1" applyAlignment="1"/>
    <xf numFmtId="4" fontId="5" fillId="0" borderId="1" xfId="0" applyNumberFormat="1" applyFont="1" applyFill="1" applyBorder="1" applyAlignment="1"/>
    <xf numFmtId="4" fontId="5" fillId="0" borderId="1" xfId="0" applyNumberFormat="1" applyFont="1" applyBorder="1" applyAlignment="1"/>
    <xf numFmtId="4" fontId="5" fillId="0" borderId="1" xfId="2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/>
    <xf numFmtId="4" fontId="14" fillId="0" borderId="1" xfId="0" applyNumberFormat="1" applyFont="1" applyBorder="1" applyAlignment="1"/>
    <xf numFmtId="4" fontId="14" fillId="0" borderId="1" xfId="2" applyNumberFormat="1" applyFont="1" applyFill="1" applyBorder="1" applyAlignment="1">
      <alignment wrapText="1"/>
    </xf>
    <xf numFmtId="165" fontId="17" fillId="3" borderId="1" xfId="0" applyNumberFormat="1" applyFont="1" applyFill="1" applyBorder="1" applyAlignment="1">
      <alignment wrapText="1"/>
    </xf>
    <xf numFmtId="0" fontId="16" fillId="3" borderId="1" xfId="0" applyFont="1" applyFill="1" applyBorder="1" applyAlignment="1">
      <alignment horizontal="center" wrapText="1"/>
    </xf>
    <xf numFmtId="49" fontId="5" fillId="0" borderId="1" xfId="2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/>
    <xf numFmtId="49" fontId="5" fillId="0" borderId="1" xfId="2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165" fontId="6" fillId="2" borderId="1" xfId="2" applyNumberFormat="1" applyFont="1" applyFill="1" applyBorder="1" applyAlignment="1">
      <alignment wrapText="1"/>
    </xf>
    <xf numFmtId="165" fontId="17" fillId="3" borderId="1" xfId="0" applyNumberFormat="1" applyFont="1" applyFill="1" applyBorder="1" applyAlignment="1">
      <alignment horizontal="right" wrapText="1"/>
    </xf>
  </cellXfs>
  <cellStyles count="6">
    <cellStyle name="ex67" xfId="3"/>
    <cellStyle name="Normal" xfId="1"/>
    <cellStyle name="xl_top_header" xfId="5"/>
    <cellStyle name="xl32" xfId="4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93"/>
  <sheetViews>
    <sheetView tabSelected="1" zoomScaleNormal="75" zoomScaleSheetLayoutView="75" workbookViewId="0">
      <pane ySplit="6" topLeftCell="A7" activePane="bottomLeft" state="frozen"/>
      <selection activeCell="B1" sqref="B1"/>
      <selection pane="bottomLeft" activeCell="N87" sqref="N87"/>
    </sheetView>
  </sheetViews>
  <sheetFormatPr defaultRowHeight="12.75"/>
  <cols>
    <col min="1" max="1" width="23.85546875" style="3" customWidth="1"/>
    <col min="2" max="2" width="55.7109375" style="2" customWidth="1"/>
    <col min="3" max="4" width="20.140625" style="2" customWidth="1"/>
    <col min="5" max="5" width="19" style="1" customWidth="1"/>
    <col min="6" max="6" width="12.28515625" style="4" customWidth="1"/>
    <col min="7" max="7" width="10" style="2" bestFit="1" customWidth="1"/>
    <col min="8" max="16384" width="9.140625" style="2"/>
  </cols>
  <sheetData>
    <row r="1" spans="1:6" s="1" customFormat="1">
      <c r="A1" s="46" t="s">
        <v>154</v>
      </c>
      <c r="B1" s="46"/>
      <c r="C1" s="46"/>
      <c r="D1" s="46"/>
      <c r="E1" s="46"/>
      <c r="F1" s="46"/>
    </row>
    <row r="2" spans="1:6" s="1" customFormat="1">
      <c r="A2" s="46" t="s">
        <v>155</v>
      </c>
      <c r="B2" s="46"/>
      <c r="C2" s="46"/>
      <c r="D2" s="46"/>
      <c r="E2" s="46"/>
      <c r="F2" s="46"/>
    </row>
    <row r="3" spans="1:6" s="1" customFormat="1">
      <c r="A3" s="46" t="s">
        <v>156</v>
      </c>
      <c r="B3" s="46"/>
      <c r="C3" s="46"/>
      <c r="D3" s="46"/>
      <c r="E3" s="46"/>
      <c r="F3" s="46"/>
    </row>
    <row r="4" spans="1:6" s="1" customFormat="1">
      <c r="A4" s="46" t="s">
        <v>175</v>
      </c>
      <c r="B4" s="46"/>
      <c r="C4" s="46"/>
      <c r="D4" s="46"/>
      <c r="E4" s="46"/>
      <c r="F4" s="46"/>
    </row>
    <row r="5" spans="1:6" s="1" customFormat="1">
      <c r="A5" s="13"/>
      <c r="C5" s="47"/>
      <c r="D5" s="47"/>
      <c r="E5" s="48" t="s">
        <v>149</v>
      </c>
      <c r="F5" s="48"/>
    </row>
    <row r="6" spans="1:6" ht="63" customHeight="1">
      <c r="A6" s="49" t="s">
        <v>1</v>
      </c>
      <c r="B6" s="49" t="s">
        <v>117</v>
      </c>
      <c r="C6" s="49" t="s">
        <v>171</v>
      </c>
      <c r="D6" s="49" t="s">
        <v>174</v>
      </c>
      <c r="E6" s="49" t="s">
        <v>152</v>
      </c>
      <c r="F6" s="50" t="s">
        <v>153</v>
      </c>
    </row>
    <row r="7" spans="1:6" ht="18.75" customHeight="1">
      <c r="A7" s="51"/>
      <c r="B7" s="23" t="s">
        <v>126</v>
      </c>
      <c r="C7" s="35">
        <f>C8+C18+C22+C27+C38+C43+C48+C57+C61+C70+C76+C81+C85+C87</f>
        <v>77560059521.599991</v>
      </c>
      <c r="D7" s="35">
        <f>D8+D18+D22+D27+D38+D43+D48+D57+D61+D70+D76+D81+D85+D87</f>
        <v>92632721926.110001</v>
      </c>
      <c r="E7" s="35">
        <f>D7-C7</f>
        <v>15072662404.51001</v>
      </c>
      <c r="F7" s="52">
        <f>D7/C7*100</f>
        <v>119.43353640711476</v>
      </c>
    </row>
    <row r="8" spans="1:6" ht="18" customHeight="1">
      <c r="A8" s="44" t="s">
        <v>48</v>
      </c>
      <c r="B8" s="43" t="s">
        <v>57</v>
      </c>
      <c r="C8" s="43">
        <f>C9+C10+C11+C12+C13+C14+C16+C17+C15</f>
        <v>6042933332.9800005</v>
      </c>
      <c r="D8" s="43">
        <f>D9+D10+D11+D12+D13+D14+D16+D17+D15</f>
        <v>6532316744.7600002</v>
      </c>
      <c r="E8" s="43">
        <f t="shared" ref="E8:E78" si="0">D8-C8</f>
        <v>489383411.77999973</v>
      </c>
      <c r="F8" s="43">
        <f t="shared" ref="F8:F41" si="1">D8/C8*100</f>
        <v>108.0984413498182</v>
      </c>
    </row>
    <row r="9" spans="1:6" ht="30.75" customHeight="1">
      <c r="A9" s="53" t="s">
        <v>51</v>
      </c>
      <c r="B9" s="16" t="s">
        <v>56</v>
      </c>
      <c r="C9" s="37">
        <v>188719791.30000001</v>
      </c>
      <c r="D9" s="37">
        <v>199308344.52000001</v>
      </c>
      <c r="E9" s="37">
        <f t="shared" si="0"/>
        <v>10588553.219999999</v>
      </c>
      <c r="F9" s="54">
        <f t="shared" si="1"/>
        <v>105.61072749554275</v>
      </c>
    </row>
    <row r="10" spans="1:6" ht="45" customHeight="1">
      <c r="A10" s="55" t="s">
        <v>59</v>
      </c>
      <c r="B10" s="16" t="s">
        <v>5</v>
      </c>
      <c r="C10" s="37">
        <v>238350100.27000001</v>
      </c>
      <c r="D10" s="37">
        <v>236446565.81</v>
      </c>
      <c r="E10" s="37">
        <f t="shared" si="0"/>
        <v>-1903534.4600000083</v>
      </c>
      <c r="F10" s="54">
        <f t="shared" si="1"/>
        <v>99.201370396805501</v>
      </c>
    </row>
    <row r="11" spans="1:6" ht="45.75" customHeight="1">
      <c r="A11" s="53" t="s">
        <v>60</v>
      </c>
      <c r="B11" s="16" t="s">
        <v>6</v>
      </c>
      <c r="C11" s="37">
        <v>1242641534.1300001</v>
      </c>
      <c r="D11" s="37">
        <v>1234191312.48</v>
      </c>
      <c r="E11" s="37">
        <f t="shared" si="0"/>
        <v>-8450221.6500000954</v>
      </c>
      <c r="F11" s="54">
        <f t="shared" si="1"/>
        <v>99.31997913976727</v>
      </c>
    </row>
    <row r="12" spans="1:6" ht="14.25" customHeight="1">
      <c r="A12" s="53" t="s">
        <v>61</v>
      </c>
      <c r="B12" s="16" t="s">
        <v>133</v>
      </c>
      <c r="C12" s="37">
        <v>250045844.80000001</v>
      </c>
      <c r="D12" s="37">
        <v>253904789.24000001</v>
      </c>
      <c r="E12" s="37">
        <f t="shared" si="0"/>
        <v>3858944.4399999976</v>
      </c>
      <c r="F12" s="54">
        <f t="shared" si="1"/>
        <v>101.5432947678401</v>
      </c>
    </row>
    <row r="13" spans="1:6" ht="45" customHeight="1">
      <c r="A13" s="53" t="s">
        <v>62</v>
      </c>
      <c r="B13" s="16" t="s">
        <v>7</v>
      </c>
      <c r="C13" s="37">
        <v>307661191.72000003</v>
      </c>
      <c r="D13" s="37">
        <v>309867870.97000003</v>
      </c>
      <c r="E13" s="37">
        <f t="shared" si="0"/>
        <v>2206679.25</v>
      </c>
      <c r="F13" s="54">
        <f t="shared" si="1"/>
        <v>100.71724328884753</v>
      </c>
    </row>
    <row r="14" spans="1:6" ht="18.75" customHeight="1">
      <c r="A14" s="53" t="s">
        <v>63</v>
      </c>
      <c r="B14" s="16" t="s">
        <v>8</v>
      </c>
      <c r="C14" s="37">
        <v>100313950.26000001</v>
      </c>
      <c r="D14" s="37">
        <v>94599421.849999994</v>
      </c>
      <c r="E14" s="37">
        <f t="shared" si="0"/>
        <v>-5714528.4100000113</v>
      </c>
      <c r="F14" s="54">
        <f t="shared" si="1"/>
        <v>94.303356217964961</v>
      </c>
    </row>
    <row r="15" spans="1:6" ht="30.75" customHeight="1">
      <c r="A15" s="53" t="s">
        <v>172</v>
      </c>
      <c r="B15" s="16" t="s">
        <v>173</v>
      </c>
      <c r="C15" s="37">
        <v>401745080</v>
      </c>
      <c r="D15" s="40"/>
      <c r="E15" s="37">
        <f t="shared" si="0"/>
        <v>-401745080</v>
      </c>
      <c r="F15" s="54"/>
    </row>
    <row r="16" spans="1:6" ht="15" customHeight="1">
      <c r="A16" s="53" t="s">
        <v>64</v>
      </c>
      <c r="B16" s="16" t="s">
        <v>9</v>
      </c>
      <c r="C16" s="40"/>
      <c r="D16" s="40"/>
      <c r="E16" s="37">
        <f t="shared" si="0"/>
        <v>0</v>
      </c>
      <c r="F16" s="54"/>
    </row>
    <row r="17" spans="1:6" ht="14.25" customHeight="1">
      <c r="A17" s="53" t="s">
        <v>65</v>
      </c>
      <c r="B17" s="45" t="s">
        <v>10</v>
      </c>
      <c r="C17" s="37">
        <v>3313455840.5</v>
      </c>
      <c r="D17" s="37">
        <v>4203998439.8899999</v>
      </c>
      <c r="E17" s="37">
        <f t="shared" si="0"/>
        <v>890542599.38999987</v>
      </c>
      <c r="F17" s="54">
        <f t="shared" si="1"/>
        <v>126.87654950776761</v>
      </c>
    </row>
    <row r="18" spans="1:6" ht="16.5" customHeight="1">
      <c r="A18" s="44" t="s">
        <v>38</v>
      </c>
      <c r="B18" s="43" t="s">
        <v>134</v>
      </c>
      <c r="C18" s="43">
        <f>C19+C20</f>
        <v>25031819.849999998</v>
      </c>
      <c r="D18" s="43">
        <f>D19+D20+D21</f>
        <v>12494222830.230001</v>
      </c>
      <c r="E18" s="43">
        <f t="shared" si="0"/>
        <v>12469191010.380001</v>
      </c>
      <c r="F18" s="43">
        <f t="shared" si="1"/>
        <v>49913.361893382287</v>
      </c>
    </row>
    <row r="19" spans="1:6" ht="15.75" customHeight="1">
      <c r="A19" s="53" t="s">
        <v>66</v>
      </c>
      <c r="B19" s="17" t="s">
        <v>19</v>
      </c>
      <c r="C19" s="38">
        <v>25028000.699999999</v>
      </c>
      <c r="D19" s="38">
        <v>149573784.53999999</v>
      </c>
      <c r="E19" s="38">
        <f t="shared" si="0"/>
        <v>124545783.83999999</v>
      </c>
      <c r="F19" s="54">
        <f t="shared" si="1"/>
        <v>597.62578055225958</v>
      </c>
    </row>
    <row r="20" spans="1:6" ht="14.25" customHeight="1">
      <c r="A20" s="53" t="s">
        <v>67</v>
      </c>
      <c r="B20" s="15" t="s">
        <v>135</v>
      </c>
      <c r="C20" s="38">
        <v>3819.15</v>
      </c>
      <c r="D20" s="38">
        <v>327625</v>
      </c>
      <c r="E20" s="38">
        <f t="shared" si="0"/>
        <v>323805.84999999998</v>
      </c>
      <c r="F20" s="54">
        <f t="shared" si="1"/>
        <v>8578.4795046018098</v>
      </c>
    </row>
    <row r="21" spans="1:6" ht="14.25" customHeight="1">
      <c r="A21" s="53" t="s">
        <v>177</v>
      </c>
      <c r="B21" s="15" t="s">
        <v>176</v>
      </c>
      <c r="C21" s="38"/>
      <c r="D21" s="38">
        <v>12344321420.690001</v>
      </c>
      <c r="E21" s="38">
        <f t="shared" si="0"/>
        <v>12344321420.690001</v>
      </c>
      <c r="F21" s="54"/>
    </row>
    <row r="22" spans="1:6" ht="33.75" customHeight="1">
      <c r="A22" s="44" t="s">
        <v>39</v>
      </c>
      <c r="B22" s="43" t="s">
        <v>136</v>
      </c>
      <c r="C22" s="43">
        <f>C23+C24+C25+C26</f>
        <v>854019038.98000002</v>
      </c>
      <c r="D22" s="43">
        <f>D23+D24+D25+D26</f>
        <v>892922960.63</v>
      </c>
      <c r="E22" s="43">
        <f t="shared" si="0"/>
        <v>38903921.649999976</v>
      </c>
      <c r="F22" s="43">
        <f t="shared" si="1"/>
        <v>104.5553927809929</v>
      </c>
    </row>
    <row r="23" spans="1:6" ht="32.25" customHeight="1">
      <c r="A23" s="53" t="s">
        <v>68</v>
      </c>
      <c r="B23" s="16" t="s">
        <v>58</v>
      </c>
      <c r="C23" s="38">
        <v>74498415.439999998</v>
      </c>
      <c r="D23" s="38">
        <v>80369510.420000002</v>
      </c>
      <c r="E23" s="38">
        <f t="shared" si="0"/>
        <v>5871094.9800000042</v>
      </c>
      <c r="F23" s="56">
        <f t="shared" si="1"/>
        <v>107.8808320221636</v>
      </c>
    </row>
    <row r="24" spans="1:6" ht="15" customHeight="1">
      <c r="A24" s="53" t="s">
        <v>69</v>
      </c>
      <c r="B24" s="16" t="s">
        <v>11</v>
      </c>
      <c r="C24" s="37">
        <v>769181598.29999995</v>
      </c>
      <c r="D24" s="37">
        <v>808382249.88999999</v>
      </c>
      <c r="E24" s="37">
        <f t="shared" si="0"/>
        <v>39200651.590000033</v>
      </c>
      <c r="F24" s="56">
        <f t="shared" si="1"/>
        <v>105.09641048052099</v>
      </c>
    </row>
    <row r="25" spans="1:6" ht="15.75" customHeight="1">
      <c r="A25" s="53" t="s">
        <v>128</v>
      </c>
      <c r="B25" s="16" t="s">
        <v>129</v>
      </c>
      <c r="C25" s="37">
        <v>354000</v>
      </c>
      <c r="D25" s="37">
        <v>570000</v>
      </c>
      <c r="E25" s="37">
        <f t="shared" si="0"/>
        <v>216000</v>
      </c>
      <c r="F25" s="56">
        <f t="shared" si="1"/>
        <v>161.01694915254237</v>
      </c>
    </row>
    <row r="26" spans="1:6" s="5" customFormat="1" ht="30">
      <c r="A26" s="53" t="s">
        <v>127</v>
      </c>
      <c r="B26" s="16" t="s">
        <v>150</v>
      </c>
      <c r="C26" s="38">
        <v>9985025.2400000002</v>
      </c>
      <c r="D26" s="38">
        <v>3601200.32</v>
      </c>
      <c r="E26" s="38">
        <f t="shared" si="0"/>
        <v>-6383824.9199999999</v>
      </c>
      <c r="F26" s="56">
        <f t="shared" si="1"/>
        <v>36.06601118616701</v>
      </c>
    </row>
    <row r="27" spans="1:6" ht="16.5">
      <c r="A27" s="44" t="s">
        <v>40</v>
      </c>
      <c r="B27" s="43" t="s">
        <v>137</v>
      </c>
      <c r="C27" s="43">
        <f>C28+C30+C31+C32+C33+C34+C35+C37+C36+C29</f>
        <v>14279448442.84</v>
      </c>
      <c r="D27" s="43">
        <f>SUM(D28:D37)</f>
        <v>18026827648.889999</v>
      </c>
      <c r="E27" s="43">
        <f t="shared" si="0"/>
        <v>3747379206.0499992</v>
      </c>
      <c r="F27" s="43">
        <f t="shared" si="1"/>
        <v>126.24316493070857</v>
      </c>
    </row>
    <row r="28" spans="1:6" ht="15">
      <c r="A28" s="53" t="s">
        <v>70</v>
      </c>
      <c r="B28" s="15" t="s">
        <v>138</v>
      </c>
      <c r="C28" s="38">
        <v>275580452.19</v>
      </c>
      <c r="D28" s="38">
        <v>220236363.90000001</v>
      </c>
      <c r="E28" s="38">
        <f t="shared" si="0"/>
        <v>-55344088.289999992</v>
      </c>
      <c r="F28" s="56">
        <f t="shared" si="1"/>
        <v>79.91726631907737</v>
      </c>
    </row>
    <row r="29" spans="1:6" ht="15">
      <c r="A29" s="53" t="s">
        <v>168</v>
      </c>
      <c r="B29" s="15" t="s">
        <v>169</v>
      </c>
      <c r="C29" s="38">
        <v>253500</v>
      </c>
      <c r="D29" s="38">
        <v>4460300</v>
      </c>
      <c r="E29" s="38">
        <f t="shared" si="0"/>
        <v>4206800</v>
      </c>
      <c r="F29" s="56"/>
    </row>
    <row r="30" spans="1:6" ht="15.75" customHeight="1">
      <c r="A30" s="53" t="s">
        <v>71</v>
      </c>
      <c r="B30" s="15" t="s">
        <v>139</v>
      </c>
      <c r="C30" s="38">
        <v>3048806006.5999999</v>
      </c>
      <c r="D30" s="38">
        <v>3021320602.3800001</v>
      </c>
      <c r="E30" s="38">
        <f t="shared" si="0"/>
        <v>-27485404.21999979</v>
      </c>
      <c r="F30" s="56">
        <f t="shared" si="1"/>
        <v>99.098486287402352</v>
      </c>
    </row>
    <row r="31" spans="1:6" ht="15">
      <c r="A31" s="53" t="s">
        <v>72</v>
      </c>
      <c r="B31" s="15" t="s">
        <v>118</v>
      </c>
      <c r="C31" s="38">
        <v>160105194.21000001</v>
      </c>
      <c r="D31" s="38">
        <v>87368298.700000003</v>
      </c>
      <c r="E31" s="38">
        <f t="shared" si="0"/>
        <v>-72736895.510000005</v>
      </c>
      <c r="F31" s="56">
        <f t="shared" si="1"/>
        <v>54.56930934133495</v>
      </c>
    </row>
    <row r="32" spans="1:6" s="5" customFormat="1" ht="15">
      <c r="A32" s="55" t="s">
        <v>73</v>
      </c>
      <c r="B32" s="18" t="s">
        <v>4</v>
      </c>
      <c r="C32" s="38">
        <v>125842657.91</v>
      </c>
      <c r="D32" s="38">
        <v>114101663.39</v>
      </c>
      <c r="E32" s="38">
        <f t="shared" si="0"/>
        <v>-11740994.519999996</v>
      </c>
      <c r="F32" s="56">
        <f t="shared" si="1"/>
        <v>90.670099698309841</v>
      </c>
    </row>
    <row r="33" spans="1:252" ht="15">
      <c r="A33" s="53" t="s">
        <v>74</v>
      </c>
      <c r="B33" s="15" t="s">
        <v>140</v>
      </c>
      <c r="C33" s="38">
        <v>1087011336.8800001</v>
      </c>
      <c r="D33" s="38">
        <v>4047592651.5999999</v>
      </c>
      <c r="E33" s="38">
        <f t="shared" si="0"/>
        <v>2960581314.7199998</v>
      </c>
      <c r="F33" s="56">
        <f t="shared" si="1"/>
        <v>372.35974587142977</v>
      </c>
    </row>
    <row r="34" spans="1:252" ht="15.75" customHeight="1">
      <c r="A34" s="53" t="s">
        <v>75</v>
      </c>
      <c r="B34" s="15" t="s">
        <v>20</v>
      </c>
      <c r="C34" s="38">
        <v>7714761069.6099997</v>
      </c>
      <c r="D34" s="38">
        <v>9505169119.3999996</v>
      </c>
      <c r="E34" s="38">
        <f t="shared" si="0"/>
        <v>1790408049.79</v>
      </c>
      <c r="F34" s="56">
        <f t="shared" si="1"/>
        <v>123.20756318485064</v>
      </c>
    </row>
    <row r="35" spans="1:252" s="5" customFormat="1" ht="15.75" customHeight="1">
      <c r="A35" s="53" t="s">
        <v>76</v>
      </c>
      <c r="B35" s="15" t="s">
        <v>141</v>
      </c>
      <c r="C35" s="38">
        <v>226691470.78</v>
      </c>
      <c r="D35" s="38">
        <v>209408007.5</v>
      </c>
      <c r="E35" s="38">
        <f t="shared" si="0"/>
        <v>-17283463.280000001</v>
      </c>
      <c r="F35" s="56">
        <f t="shared" si="1"/>
        <v>92.375776988639643</v>
      </c>
    </row>
    <row r="36" spans="1:252" s="5" customFormat="1" ht="15.75" hidden="1" customHeight="1">
      <c r="A36" s="53" t="s">
        <v>170</v>
      </c>
      <c r="B36" s="15" t="s">
        <v>166</v>
      </c>
      <c r="C36" s="41">
        <v>0</v>
      </c>
      <c r="D36" s="41">
        <v>0</v>
      </c>
      <c r="E36" s="38">
        <f t="shared" si="0"/>
        <v>0</v>
      </c>
      <c r="F36" s="56" t="e">
        <f t="shared" si="1"/>
        <v>#DIV/0!</v>
      </c>
    </row>
    <row r="37" spans="1:252" ht="15.75" customHeight="1">
      <c r="A37" s="57" t="s">
        <v>77</v>
      </c>
      <c r="B37" s="18" t="s">
        <v>142</v>
      </c>
      <c r="C37" s="38">
        <v>1640396754.6600001</v>
      </c>
      <c r="D37" s="38">
        <v>817170642.01999998</v>
      </c>
      <c r="E37" s="38">
        <f t="shared" si="0"/>
        <v>-823226112.6400001</v>
      </c>
      <c r="F37" s="56">
        <f t="shared" si="1"/>
        <v>49.815426645938004</v>
      </c>
    </row>
    <row r="38" spans="1:252" ht="16.5">
      <c r="A38" s="44" t="s">
        <v>41</v>
      </c>
      <c r="B38" s="43" t="s">
        <v>143</v>
      </c>
      <c r="C38" s="43">
        <f>C39+C40+C41+C42</f>
        <v>3780751877.21</v>
      </c>
      <c r="D38" s="43">
        <f>D39+D40+D41+D42</f>
        <v>3362941676.7800002</v>
      </c>
      <c r="E38" s="43">
        <f t="shared" si="0"/>
        <v>-417810200.42999983</v>
      </c>
      <c r="F38" s="43">
        <f t="shared" si="1"/>
        <v>88.949018237654826</v>
      </c>
    </row>
    <row r="39" spans="1:252" s="10" customFormat="1" ht="15.75">
      <c r="A39" s="53" t="s">
        <v>78</v>
      </c>
      <c r="B39" s="15" t="s">
        <v>144</v>
      </c>
      <c r="C39" s="38">
        <v>304574064.67000002</v>
      </c>
      <c r="D39" s="38">
        <v>253088274.03</v>
      </c>
      <c r="E39" s="38">
        <f t="shared" si="0"/>
        <v>-51485790.640000015</v>
      </c>
      <c r="F39" s="54">
        <f t="shared" si="1"/>
        <v>83.095806041205819</v>
      </c>
      <c r="G39" s="6"/>
      <c r="H39" s="7"/>
      <c r="I39" s="8"/>
      <c r="J39" s="8"/>
      <c r="K39" s="9"/>
      <c r="L39" s="9"/>
      <c r="M39" s="9"/>
      <c r="N39" s="9"/>
      <c r="O39" s="9"/>
      <c r="P39" s="9"/>
      <c r="Q39" s="6"/>
      <c r="R39" s="7"/>
      <c r="S39" s="8"/>
      <c r="T39" s="8"/>
      <c r="U39" s="9"/>
      <c r="V39" s="9"/>
      <c r="W39" s="9"/>
      <c r="X39" s="9"/>
      <c r="Y39" s="9"/>
      <c r="Z39" s="9"/>
      <c r="AA39" s="6"/>
      <c r="AB39" s="7"/>
      <c r="AC39" s="8"/>
      <c r="AD39" s="8"/>
      <c r="AE39" s="9"/>
      <c r="AF39" s="9"/>
      <c r="AG39" s="9"/>
      <c r="AH39" s="9"/>
      <c r="AI39" s="9"/>
      <c r="AJ39" s="9"/>
      <c r="AK39" s="6"/>
      <c r="AL39" s="7"/>
      <c r="AM39" s="8"/>
      <c r="AN39" s="8"/>
      <c r="AO39" s="9"/>
      <c r="AP39" s="9"/>
      <c r="AQ39" s="9"/>
      <c r="AR39" s="9"/>
      <c r="AS39" s="9"/>
      <c r="AT39" s="9"/>
      <c r="AU39" s="6"/>
      <c r="AV39" s="7"/>
      <c r="AW39" s="8"/>
      <c r="AX39" s="8"/>
      <c r="AY39" s="9"/>
      <c r="AZ39" s="9"/>
      <c r="BA39" s="9"/>
      <c r="BB39" s="9"/>
      <c r="BC39" s="9"/>
      <c r="BD39" s="9"/>
      <c r="BE39" s="6"/>
      <c r="BF39" s="7"/>
      <c r="BG39" s="8"/>
      <c r="BH39" s="8"/>
      <c r="BI39" s="9"/>
      <c r="BJ39" s="9"/>
      <c r="BK39" s="9"/>
      <c r="BL39" s="9"/>
      <c r="BM39" s="9"/>
      <c r="BN39" s="9"/>
      <c r="BO39" s="6"/>
      <c r="BP39" s="7"/>
      <c r="BQ39" s="8"/>
      <c r="BR39" s="8"/>
      <c r="BS39" s="9"/>
      <c r="BT39" s="9"/>
      <c r="BU39" s="9"/>
      <c r="BV39" s="9"/>
      <c r="BW39" s="9"/>
      <c r="BX39" s="9"/>
      <c r="BY39" s="6"/>
      <c r="BZ39" s="7"/>
      <c r="CA39" s="8"/>
      <c r="CB39" s="8"/>
      <c r="CC39" s="9"/>
      <c r="CD39" s="9"/>
      <c r="CE39" s="9"/>
      <c r="CF39" s="9"/>
      <c r="CG39" s="9"/>
      <c r="CH39" s="9"/>
      <c r="CI39" s="6"/>
      <c r="CJ39" s="7"/>
      <c r="CK39" s="8"/>
      <c r="CL39" s="8"/>
      <c r="CM39" s="9"/>
      <c r="CN39" s="9"/>
      <c r="CO39" s="9"/>
      <c r="CP39" s="9"/>
      <c r="CQ39" s="9"/>
      <c r="CR39" s="9"/>
      <c r="CS39" s="6"/>
      <c r="CT39" s="7"/>
      <c r="CU39" s="8"/>
      <c r="CV39" s="8"/>
      <c r="CW39" s="9"/>
      <c r="CX39" s="9"/>
      <c r="CY39" s="9"/>
      <c r="CZ39" s="9"/>
      <c r="DA39" s="9"/>
      <c r="DB39" s="9"/>
      <c r="DC39" s="6"/>
      <c r="DD39" s="7"/>
      <c r="DE39" s="8"/>
      <c r="DF39" s="8"/>
      <c r="DG39" s="9"/>
      <c r="DH39" s="9"/>
      <c r="DI39" s="9"/>
      <c r="DJ39" s="9"/>
      <c r="DK39" s="9"/>
      <c r="DL39" s="9"/>
      <c r="DM39" s="6"/>
      <c r="DN39" s="7"/>
      <c r="DO39" s="8"/>
      <c r="DP39" s="8"/>
      <c r="DQ39" s="9"/>
      <c r="DR39" s="9"/>
      <c r="DS39" s="9"/>
      <c r="DT39" s="9"/>
      <c r="DU39" s="9"/>
      <c r="DV39" s="9"/>
      <c r="DW39" s="6"/>
      <c r="DX39" s="7"/>
      <c r="DY39" s="8"/>
      <c r="DZ39" s="8"/>
      <c r="EA39" s="9"/>
      <c r="EB39" s="9"/>
      <c r="EC39" s="9"/>
      <c r="ED39" s="9"/>
      <c r="EE39" s="9"/>
      <c r="EF39" s="9"/>
      <c r="EG39" s="6"/>
      <c r="EH39" s="7"/>
      <c r="EI39" s="8"/>
      <c r="EJ39" s="8"/>
      <c r="EK39" s="9"/>
      <c r="EL39" s="9"/>
      <c r="EM39" s="9"/>
      <c r="EN39" s="9"/>
      <c r="EO39" s="9"/>
      <c r="EP39" s="9"/>
      <c r="EQ39" s="6"/>
      <c r="ER39" s="7"/>
      <c r="ES39" s="8"/>
      <c r="ET39" s="8"/>
      <c r="EU39" s="9"/>
      <c r="EV39" s="9"/>
      <c r="EW39" s="9"/>
      <c r="EX39" s="9"/>
      <c r="EY39" s="9"/>
      <c r="EZ39" s="9"/>
      <c r="FA39" s="6"/>
      <c r="FB39" s="7"/>
      <c r="FC39" s="8"/>
      <c r="FD39" s="8"/>
      <c r="FE39" s="9"/>
      <c r="FF39" s="9"/>
      <c r="FG39" s="9"/>
      <c r="FH39" s="9"/>
      <c r="FI39" s="9"/>
      <c r="FJ39" s="9"/>
      <c r="FK39" s="6"/>
      <c r="FL39" s="7"/>
      <c r="FM39" s="8"/>
      <c r="FN39" s="8"/>
      <c r="FO39" s="9"/>
      <c r="FP39" s="9"/>
      <c r="FQ39" s="9"/>
      <c r="FR39" s="9"/>
      <c r="FS39" s="9"/>
      <c r="FT39" s="9"/>
      <c r="FU39" s="6"/>
      <c r="FV39" s="7"/>
      <c r="FW39" s="8"/>
      <c r="FX39" s="8"/>
      <c r="FY39" s="9"/>
      <c r="FZ39" s="9"/>
      <c r="GA39" s="9"/>
      <c r="GB39" s="9"/>
      <c r="GC39" s="9"/>
      <c r="GD39" s="9"/>
      <c r="GE39" s="6"/>
      <c r="GF39" s="7"/>
      <c r="GG39" s="8"/>
      <c r="GH39" s="8"/>
      <c r="GI39" s="9"/>
      <c r="GJ39" s="9"/>
      <c r="GK39" s="9"/>
      <c r="GL39" s="9"/>
      <c r="GM39" s="9"/>
      <c r="GN39" s="9"/>
      <c r="GO39" s="6"/>
      <c r="GP39" s="7"/>
      <c r="GQ39" s="8"/>
      <c r="GR39" s="8"/>
      <c r="GS39" s="9"/>
      <c r="GT39" s="9"/>
      <c r="GU39" s="9"/>
      <c r="GV39" s="9"/>
      <c r="GW39" s="9"/>
      <c r="GX39" s="9"/>
      <c r="GY39" s="6"/>
      <c r="GZ39" s="7"/>
      <c r="HA39" s="8"/>
      <c r="HB39" s="8"/>
      <c r="HC39" s="9"/>
      <c r="HD39" s="9"/>
      <c r="HE39" s="9"/>
      <c r="HF39" s="9"/>
      <c r="HG39" s="9"/>
      <c r="HH39" s="9"/>
      <c r="HI39" s="6"/>
      <c r="HJ39" s="7"/>
      <c r="HK39" s="8"/>
      <c r="HL39" s="8"/>
      <c r="HM39" s="9"/>
      <c r="HN39" s="9"/>
      <c r="HO39" s="9"/>
      <c r="HP39" s="9"/>
      <c r="HQ39" s="9"/>
      <c r="HR39" s="9"/>
      <c r="HS39" s="6"/>
      <c r="HT39" s="7"/>
      <c r="HU39" s="8"/>
      <c r="HV39" s="8"/>
      <c r="HW39" s="9"/>
      <c r="HX39" s="9"/>
      <c r="HY39" s="9"/>
      <c r="HZ39" s="9"/>
      <c r="IA39" s="9"/>
      <c r="IB39" s="9"/>
      <c r="IC39" s="6"/>
      <c r="ID39" s="7"/>
      <c r="IE39" s="8"/>
      <c r="IF39" s="8"/>
      <c r="IG39" s="9"/>
      <c r="IH39" s="9"/>
      <c r="II39" s="9"/>
      <c r="IJ39" s="9"/>
      <c r="IK39" s="9"/>
      <c r="IL39" s="9"/>
      <c r="IM39" s="6"/>
      <c r="IN39" s="7"/>
      <c r="IO39" s="8"/>
      <c r="IP39" s="8"/>
      <c r="IQ39" s="9"/>
      <c r="IR39" s="9"/>
    </row>
    <row r="40" spans="1:252" s="10" customFormat="1" ht="15">
      <c r="A40" s="53" t="s">
        <v>79</v>
      </c>
      <c r="B40" s="15" t="s">
        <v>3</v>
      </c>
      <c r="C40" s="38">
        <v>1988839103</v>
      </c>
      <c r="D40" s="38">
        <v>1292039067</v>
      </c>
      <c r="E40" s="38">
        <f t="shared" si="0"/>
        <v>-696800036</v>
      </c>
      <c r="F40" s="54">
        <f t="shared" si="1"/>
        <v>64.964484309015518</v>
      </c>
    </row>
    <row r="41" spans="1:252" s="10" customFormat="1" ht="15.75" customHeight="1">
      <c r="A41" s="53" t="s">
        <v>80</v>
      </c>
      <c r="B41" s="15" t="s">
        <v>12</v>
      </c>
      <c r="C41" s="38">
        <v>1200820797.6199999</v>
      </c>
      <c r="D41" s="38">
        <v>1529130414.4100001</v>
      </c>
      <c r="E41" s="38">
        <f t="shared" si="0"/>
        <v>328309616.7900002</v>
      </c>
      <c r="F41" s="56">
        <f t="shared" si="1"/>
        <v>127.34043392991714</v>
      </c>
    </row>
    <row r="42" spans="1:252" s="10" customFormat="1" ht="14.25" customHeight="1">
      <c r="A42" s="53" t="s">
        <v>81</v>
      </c>
      <c r="B42" s="15" t="s">
        <v>145</v>
      </c>
      <c r="C42" s="38">
        <v>286517911.92000002</v>
      </c>
      <c r="D42" s="38">
        <v>288683921.33999997</v>
      </c>
      <c r="E42" s="38">
        <f t="shared" si="0"/>
        <v>2166009.4199999571</v>
      </c>
      <c r="F42" s="54">
        <f t="shared" ref="F42:F76" si="2">D42/C42*100</f>
        <v>100.75597696684484</v>
      </c>
    </row>
    <row r="43" spans="1:252" s="10" customFormat="1" ht="15.75" customHeight="1">
      <c r="A43" s="44" t="s">
        <v>42</v>
      </c>
      <c r="B43" s="43" t="s">
        <v>13</v>
      </c>
      <c r="C43" s="43">
        <f>C45+C46+C47</f>
        <v>950093370.93000007</v>
      </c>
      <c r="D43" s="43">
        <f>D45+D46+D47</f>
        <v>1570168152.8600001</v>
      </c>
      <c r="E43" s="43">
        <f t="shared" si="0"/>
        <v>620074781.93000007</v>
      </c>
      <c r="F43" s="43">
        <f t="shared" si="2"/>
        <v>165.26461513177796</v>
      </c>
    </row>
    <row r="44" spans="1:252" s="10" customFormat="1" ht="15" hidden="1">
      <c r="A44" s="53" t="s">
        <v>82</v>
      </c>
      <c r="B44" s="15" t="s">
        <v>14</v>
      </c>
      <c r="C44" s="42">
        <v>0</v>
      </c>
      <c r="D44" s="42">
        <v>0</v>
      </c>
      <c r="E44" s="36">
        <f t="shared" si="0"/>
        <v>0</v>
      </c>
      <c r="F44" s="58" t="e">
        <f t="shared" si="2"/>
        <v>#DIV/0!</v>
      </c>
    </row>
    <row r="45" spans="1:252" s="10" customFormat="1" ht="15">
      <c r="A45" s="53" t="s">
        <v>167</v>
      </c>
      <c r="B45" s="16" t="s">
        <v>14</v>
      </c>
      <c r="C45" s="39">
        <v>0</v>
      </c>
      <c r="D45" s="39">
        <v>1710000</v>
      </c>
      <c r="E45" s="39">
        <f t="shared" si="0"/>
        <v>1710000</v>
      </c>
      <c r="F45" s="54"/>
    </row>
    <row r="46" spans="1:252" s="10" customFormat="1" ht="30">
      <c r="A46" s="53" t="s">
        <v>83</v>
      </c>
      <c r="B46" s="16" t="s">
        <v>15</v>
      </c>
      <c r="C46" s="38">
        <v>272824692.56</v>
      </c>
      <c r="D46" s="38">
        <v>242734491.36000001</v>
      </c>
      <c r="E46" s="38">
        <f t="shared" si="0"/>
        <v>-30090201.199999988</v>
      </c>
      <c r="F46" s="54">
        <f t="shared" si="2"/>
        <v>88.970865900130164</v>
      </c>
    </row>
    <row r="47" spans="1:252" s="10" customFormat="1" ht="15.75">
      <c r="A47" s="53" t="s">
        <v>84</v>
      </c>
      <c r="B47" s="16" t="s">
        <v>16</v>
      </c>
      <c r="C47" s="38">
        <v>677268678.37</v>
      </c>
      <c r="D47" s="38">
        <v>1325723661.5</v>
      </c>
      <c r="E47" s="38">
        <f t="shared" si="0"/>
        <v>648454983.13</v>
      </c>
      <c r="F47" s="54">
        <f t="shared" si="2"/>
        <v>195.74560345691069</v>
      </c>
      <c r="G47" s="6"/>
      <c r="H47" s="7"/>
      <c r="I47" s="8"/>
      <c r="J47" s="8"/>
      <c r="K47" s="9"/>
      <c r="L47" s="9"/>
      <c r="M47" s="9"/>
      <c r="N47" s="9"/>
      <c r="O47" s="9"/>
      <c r="P47" s="9"/>
      <c r="Q47" s="6"/>
      <c r="R47" s="7"/>
      <c r="S47" s="8"/>
      <c r="T47" s="8"/>
      <c r="U47" s="9"/>
      <c r="V47" s="9"/>
      <c r="W47" s="9"/>
      <c r="X47" s="9"/>
      <c r="Y47" s="9"/>
      <c r="Z47" s="9"/>
      <c r="AA47" s="6"/>
      <c r="AB47" s="7"/>
      <c r="AC47" s="8"/>
      <c r="AD47" s="8"/>
      <c r="AE47" s="9"/>
      <c r="AF47" s="9"/>
      <c r="AG47" s="9"/>
      <c r="AH47" s="9"/>
      <c r="AI47" s="9"/>
      <c r="AJ47" s="9"/>
      <c r="AK47" s="6"/>
      <c r="AL47" s="7"/>
      <c r="AM47" s="8"/>
      <c r="AN47" s="8"/>
      <c r="AO47" s="9"/>
      <c r="AP47" s="9"/>
      <c r="AQ47" s="9"/>
      <c r="AR47" s="9"/>
      <c r="AS47" s="9"/>
      <c r="AT47" s="9"/>
      <c r="AU47" s="6"/>
      <c r="AV47" s="7"/>
      <c r="AW47" s="8"/>
      <c r="AX47" s="8"/>
      <c r="AY47" s="9"/>
      <c r="AZ47" s="9"/>
      <c r="BA47" s="9"/>
      <c r="BB47" s="9"/>
      <c r="BC47" s="9"/>
      <c r="BD47" s="9"/>
      <c r="BE47" s="6"/>
      <c r="BF47" s="7"/>
      <c r="BG47" s="8"/>
      <c r="BH47" s="8"/>
      <c r="BI47" s="9"/>
      <c r="BJ47" s="9"/>
      <c r="BK47" s="9"/>
      <c r="BL47" s="9"/>
      <c r="BM47" s="9"/>
      <c r="BN47" s="9"/>
      <c r="BO47" s="6"/>
      <c r="BP47" s="7"/>
      <c r="BQ47" s="8"/>
      <c r="BR47" s="8"/>
      <c r="BS47" s="9"/>
      <c r="BT47" s="9"/>
      <c r="BU47" s="9"/>
      <c r="BV47" s="9"/>
      <c r="BW47" s="9"/>
      <c r="BX47" s="9"/>
      <c r="BY47" s="6"/>
      <c r="BZ47" s="7"/>
      <c r="CA47" s="8"/>
      <c r="CB47" s="8"/>
      <c r="CC47" s="9"/>
      <c r="CD47" s="9"/>
      <c r="CE47" s="9"/>
      <c r="CF47" s="9"/>
      <c r="CG47" s="9"/>
      <c r="CH47" s="9"/>
      <c r="CI47" s="6"/>
      <c r="CJ47" s="7"/>
      <c r="CK47" s="8"/>
      <c r="CL47" s="8"/>
      <c r="CM47" s="9"/>
      <c r="CN47" s="9"/>
      <c r="CO47" s="9"/>
      <c r="CP47" s="9"/>
      <c r="CQ47" s="9"/>
      <c r="CR47" s="9"/>
      <c r="CS47" s="6"/>
      <c r="CT47" s="7"/>
      <c r="CU47" s="8"/>
      <c r="CV47" s="8"/>
      <c r="CW47" s="9"/>
      <c r="CX47" s="9"/>
      <c r="CY47" s="9"/>
      <c r="CZ47" s="9"/>
      <c r="DA47" s="9"/>
      <c r="DB47" s="9"/>
      <c r="DC47" s="6"/>
      <c r="DD47" s="7"/>
      <c r="DE47" s="8"/>
      <c r="DF47" s="8"/>
      <c r="DG47" s="9"/>
      <c r="DH47" s="9"/>
      <c r="DI47" s="9"/>
      <c r="DJ47" s="9"/>
      <c r="DK47" s="9"/>
      <c r="DL47" s="9"/>
      <c r="DM47" s="6"/>
      <c r="DN47" s="7"/>
      <c r="DO47" s="8"/>
      <c r="DP47" s="8"/>
      <c r="DQ47" s="9"/>
      <c r="DR47" s="9"/>
      <c r="DS47" s="9"/>
      <c r="DT47" s="9"/>
      <c r="DU47" s="9"/>
      <c r="DV47" s="9"/>
      <c r="DW47" s="6"/>
      <c r="DX47" s="7"/>
      <c r="DY47" s="8"/>
      <c r="DZ47" s="8"/>
      <c r="EA47" s="9"/>
      <c r="EB47" s="9"/>
      <c r="EC47" s="9"/>
      <c r="ED47" s="9"/>
      <c r="EE47" s="9"/>
      <c r="EF47" s="9"/>
      <c r="EG47" s="6"/>
      <c r="EH47" s="7"/>
      <c r="EI47" s="8"/>
      <c r="EJ47" s="8"/>
      <c r="EK47" s="9"/>
      <c r="EL47" s="9"/>
      <c r="EM47" s="9"/>
      <c r="EN47" s="9"/>
      <c r="EO47" s="9"/>
      <c r="EP47" s="9"/>
      <c r="EQ47" s="6"/>
      <c r="ER47" s="7"/>
      <c r="ES47" s="8"/>
      <c r="ET47" s="8"/>
      <c r="EU47" s="9"/>
      <c r="EV47" s="9"/>
      <c r="EW47" s="9"/>
      <c r="EX47" s="9"/>
      <c r="EY47" s="9"/>
      <c r="EZ47" s="9"/>
      <c r="FA47" s="6"/>
      <c r="FB47" s="7"/>
      <c r="FC47" s="8"/>
      <c r="FD47" s="8"/>
      <c r="FE47" s="9"/>
      <c r="FF47" s="9"/>
      <c r="FG47" s="9"/>
      <c r="FH47" s="9"/>
      <c r="FI47" s="9"/>
      <c r="FJ47" s="9"/>
      <c r="FK47" s="6"/>
      <c r="FL47" s="7"/>
      <c r="FM47" s="8"/>
      <c r="FN47" s="8"/>
      <c r="FO47" s="9"/>
      <c r="FP47" s="9"/>
      <c r="FQ47" s="9"/>
      <c r="FR47" s="9"/>
      <c r="FS47" s="9"/>
      <c r="FT47" s="9"/>
      <c r="FU47" s="6"/>
      <c r="FV47" s="7"/>
      <c r="FW47" s="8"/>
      <c r="FX47" s="8"/>
      <c r="FY47" s="9"/>
      <c r="FZ47" s="9"/>
      <c r="GA47" s="9"/>
      <c r="GB47" s="9"/>
      <c r="GC47" s="9"/>
      <c r="GD47" s="9"/>
      <c r="GE47" s="6"/>
      <c r="GF47" s="7"/>
      <c r="GG47" s="8"/>
      <c r="GH47" s="8"/>
      <c r="GI47" s="9"/>
      <c r="GJ47" s="9"/>
      <c r="GK47" s="9"/>
      <c r="GL47" s="9"/>
      <c r="GM47" s="9"/>
      <c r="GN47" s="9"/>
      <c r="GO47" s="6"/>
      <c r="GP47" s="7"/>
      <c r="GQ47" s="8"/>
      <c r="GR47" s="8"/>
      <c r="GS47" s="9"/>
      <c r="GT47" s="9"/>
      <c r="GU47" s="9"/>
      <c r="GV47" s="9"/>
      <c r="GW47" s="9"/>
      <c r="GX47" s="9"/>
      <c r="GY47" s="6"/>
      <c r="GZ47" s="7"/>
      <c r="HA47" s="8"/>
      <c r="HB47" s="8"/>
      <c r="HC47" s="9"/>
      <c r="HD47" s="9"/>
      <c r="HE47" s="9"/>
      <c r="HF47" s="9"/>
      <c r="HG47" s="9"/>
      <c r="HH47" s="9"/>
      <c r="HI47" s="6"/>
      <c r="HJ47" s="7"/>
      <c r="HK47" s="8"/>
      <c r="HL47" s="8"/>
      <c r="HM47" s="9"/>
      <c r="HN47" s="9"/>
      <c r="HO47" s="9"/>
      <c r="HP47" s="9"/>
      <c r="HQ47" s="9"/>
      <c r="HR47" s="9"/>
      <c r="HS47" s="6"/>
      <c r="HT47" s="7"/>
      <c r="HU47" s="8"/>
      <c r="HV47" s="8"/>
      <c r="HW47" s="9"/>
      <c r="HX47" s="9"/>
      <c r="HY47" s="9"/>
      <c r="HZ47" s="9"/>
      <c r="IA47" s="9"/>
      <c r="IB47" s="9"/>
      <c r="IC47" s="6"/>
      <c r="ID47" s="7"/>
      <c r="IE47" s="8"/>
      <c r="IF47" s="8"/>
      <c r="IG47" s="9"/>
      <c r="IH47" s="9"/>
      <c r="II47" s="9"/>
      <c r="IJ47" s="9"/>
      <c r="IK47" s="9"/>
      <c r="IL47" s="9"/>
      <c r="IM47" s="6"/>
      <c r="IN47" s="7"/>
      <c r="IO47" s="8"/>
      <c r="IP47" s="8"/>
      <c r="IQ47" s="9"/>
      <c r="IR47" s="9"/>
    </row>
    <row r="48" spans="1:252" s="10" customFormat="1" ht="16.5">
      <c r="A48" s="44" t="s">
        <v>43</v>
      </c>
      <c r="B48" s="43" t="s">
        <v>146</v>
      </c>
      <c r="C48" s="43">
        <f>C49+C50+C51+C52+C53+C54+C55+C56</f>
        <v>22120377093.419998</v>
      </c>
      <c r="D48" s="43">
        <f>D49+D50+D51+D52+D53+D54+D55+D56</f>
        <v>22979121532.189999</v>
      </c>
      <c r="E48" s="43">
        <f t="shared" si="0"/>
        <v>858744438.77000046</v>
      </c>
      <c r="F48" s="43">
        <f t="shared" si="2"/>
        <v>103.88214195057934</v>
      </c>
    </row>
    <row r="49" spans="1:252" s="10" customFormat="1" ht="15">
      <c r="A49" s="53" t="s">
        <v>85</v>
      </c>
      <c r="B49" s="21" t="s">
        <v>21</v>
      </c>
      <c r="C49" s="38">
        <v>4046956730.6700001</v>
      </c>
      <c r="D49" s="38">
        <v>4252035759.3699999</v>
      </c>
      <c r="E49" s="38">
        <f t="shared" si="0"/>
        <v>205079028.69999981</v>
      </c>
      <c r="F49" s="54">
        <f t="shared" si="2"/>
        <v>105.06748755542161</v>
      </c>
    </row>
    <row r="50" spans="1:252" s="10" customFormat="1" ht="15">
      <c r="A50" s="53" t="s">
        <v>86</v>
      </c>
      <c r="B50" s="20" t="s">
        <v>147</v>
      </c>
      <c r="C50" s="38">
        <v>13243763668.360001</v>
      </c>
      <c r="D50" s="38">
        <v>14066199004.08</v>
      </c>
      <c r="E50" s="38">
        <f t="shared" si="0"/>
        <v>822435335.71999931</v>
      </c>
      <c r="F50" s="54">
        <f t="shared" si="2"/>
        <v>106.20998196822885</v>
      </c>
    </row>
    <row r="51" spans="1:252" s="10" customFormat="1" ht="15">
      <c r="A51" s="53" t="s">
        <v>158</v>
      </c>
      <c r="B51" s="20" t="s">
        <v>157</v>
      </c>
      <c r="C51" s="38">
        <v>1518107792.8199999</v>
      </c>
      <c r="D51" s="38">
        <v>1523526467.3099999</v>
      </c>
      <c r="E51" s="38">
        <f t="shared" si="0"/>
        <v>5418674.4900000095</v>
      </c>
      <c r="F51" s="54">
        <f t="shared" si="2"/>
        <v>100.35693608290717</v>
      </c>
    </row>
    <row r="52" spans="1:252" s="10" customFormat="1" ht="15">
      <c r="A52" s="53" t="s">
        <v>87</v>
      </c>
      <c r="B52" s="20" t="s">
        <v>148</v>
      </c>
      <c r="C52" s="38">
        <v>1966063438.6500001</v>
      </c>
      <c r="D52" s="38">
        <v>1829004470.21</v>
      </c>
      <c r="E52" s="38">
        <f t="shared" si="0"/>
        <v>-137058968.44000006</v>
      </c>
      <c r="F52" s="54">
        <f t="shared" si="2"/>
        <v>93.028761649008047</v>
      </c>
    </row>
    <row r="53" spans="1:252" s="10" customFormat="1" ht="30">
      <c r="A53" s="53" t="s">
        <v>88</v>
      </c>
      <c r="B53" s="20" t="s">
        <v>52</v>
      </c>
      <c r="C53" s="38">
        <v>108839682.51000001</v>
      </c>
      <c r="D53" s="38">
        <v>111189352.53</v>
      </c>
      <c r="E53" s="38">
        <f t="shared" si="0"/>
        <v>2349670.0199999958</v>
      </c>
      <c r="F53" s="54">
        <f t="shared" si="2"/>
        <v>102.15883579023131</v>
      </c>
    </row>
    <row r="54" spans="1:252" s="10" customFormat="1" ht="15">
      <c r="A54" s="53" t="s">
        <v>89</v>
      </c>
      <c r="B54" s="20" t="s">
        <v>163</v>
      </c>
      <c r="C54" s="38">
        <v>53729868</v>
      </c>
      <c r="D54" s="38">
        <v>42500285</v>
      </c>
      <c r="E54" s="38">
        <f t="shared" si="0"/>
        <v>-11229583</v>
      </c>
      <c r="F54" s="56">
        <f t="shared" si="2"/>
        <v>79.099924459148113</v>
      </c>
    </row>
    <row r="55" spans="1:252" s="11" customFormat="1" ht="14.25" customHeight="1">
      <c r="A55" s="53" t="s">
        <v>90</v>
      </c>
      <c r="B55" s="20" t="s">
        <v>162</v>
      </c>
      <c r="C55" s="38">
        <v>649992575.85000002</v>
      </c>
      <c r="D55" s="38">
        <v>232808092.41</v>
      </c>
      <c r="E55" s="38">
        <f t="shared" si="0"/>
        <v>-417184483.44000006</v>
      </c>
      <c r="F55" s="54">
        <f t="shared" si="2"/>
        <v>35.817038695488968</v>
      </c>
      <c r="G55" s="6"/>
      <c r="H55" s="7"/>
      <c r="I55" s="8"/>
      <c r="J55" s="8"/>
      <c r="K55" s="9"/>
      <c r="L55" s="9"/>
      <c r="M55" s="9"/>
      <c r="N55" s="9"/>
      <c r="O55" s="9"/>
      <c r="P55" s="9"/>
      <c r="Q55" s="6"/>
      <c r="R55" s="7"/>
      <c r="S55" s="8"/>
      <c r="T55" s="8"/>
      <c r="U55" s="9"/>
      <c r="V55" s="9"/>
      <c r="W55" s="9"/>
      <c r="X55" s="9"/>
      <c r="Y55" s="9"/>
      <c r="Z55" s="9"/>
      <c r="AA55" s="6"/>
      <c r="AB55" s="7"/>
      <c r="AC55" s="8"/>
      <c r="AD55" s="8"/>
      <c r="AE55" s="9"/>
      <c r="AF55" s="9"/>
      <c r="AG55" s="9"/>
      <c r="AH55" s="9"/>
      <c r="AI55" s="9"/>
      <c r="AJ55" s="9"/>
      <c r="AK55" s="6"/>
      <c r="AL55" s="7"/>
      <c r="AM55" s="8"/>
      <c r="AN55" s="8"/>
      <c r="AO55" s="9"/>
      <c r="AP55" s="9"/>
      <c r="AQ55" s="9"/>
      <c r="AR55" s="9"/>
      <c r="AS55" s="9"/>
      <c r="AT55" s="9"/>
      <c r="AU55" s="6"/>
      <c r="AV55" s="7"/>
      <c r="AW55" s="8"/>
      <c r="AX55" s="8"/>
      <c r="AY55" s="9"/>
      <c r="AZ55" s="9"/>
      <c r="BA55" s="9"/>
      <c r="BB55" s="9"/>
      <c r="BC55" s="9"/>
      <c r="BD55" s="9"/>
      <c r="BE55" s="6"/>
      <c r="BF55" s="7"/>
      <c r="BG55" s="8"/>
      <c r="BH55" s="8"/>
      <c r="BI55" s="9"/>
      <c r="BJ55" s="9"/>
      <c r="BK55" s="9"/>
      <c r="BL55" s="9"/>
      <c r="BM55" s="9"/>
      <c r="BN55" s="9"/>
      <c r="BO55" s="6"/>
      <c r="BP55" s="7"/>
      <c r="BQ55" s="8"/>
      <c r="BR55" s="8"/>
      <c r="BS55" s="9"/>
      <c r="BT55" s="9"/>
      <c r="BU55" s="9"/>
      <c r="BV55" s="9"/>
      <c r="BW55" s="9"/>
      <c r="BX55" s="9"/>
      <c r="BY55" s="6"/>
      <c r="BZ55" s="7"/>
      <c r="CA55" s="8"/>
      <c r="CB55" s="8"/>
      <c r="CC55" s="9"/>
      <c r="CD55" s="9"/>
      <c r="CE55" s="9"/>
      <c r="CF55" s="9"/>
      <c r="CG55" s="9"/>
      <c r="CH55" s="9"/>
      <c r="CI55" s="6"/>
      <c r="CJ55" s="7"/>
      <c r="CK55" s="8"/>
      <c r="CL55" s="8"/>
      <c r="CM55" s="9"/>
      <c r="CN55" s="9"/>
      <c r="CO55" s="9"/>
      <c r="CP55" s="9"/>
      <c r="CQ55" s="9"/>
      <c r="CR55" s="9"/>
      <c r="CS55" s="6"/>
      <c r="CT55" s="7"/>
      <c r="CU55" s="8"/>
      <c r="CV55" s="8"/>
      <c r="CW55" s="9"/>
      <c r="CX55" s="9"/>
      <c r="CY55" s="9"/>
      <c r="CZ55" s="9"/>
      <c r="DA55" s="9"/>
      <c r="DB55" s="9"/>
      <c r="DC55" s="6"/>
      <c r="DD55" s="7"/>
      <c r="DE55" s="8"/>
      <c r="DF55" s="8"/>
      <c r="DG55" s="9"/>
      <c r="DH55" s="9"/>
      <c r="DI55" s="9"/>
      <c r="DJ55" s="9"/>
      <c r="DK55" s="9"/>
      <c r="DL55" s="9"/>
      <c r="DM55" s="6"/>
      <c r="DN55" s="7"/>
      <c r="DO55" s="8"/>
      <c r="DP55" s="8"/>
      <c r="DQ55" s="9"/>
      <c r="DR55" s="9"/>
      <c r="DS55" s="9"/>
      <c r="DT55" s="9"/>
      <c r="DU55" s="9"/>
      <c r="DV55" s="9"/>
      <c r="DW55" s="6"/>
      <c r="DX55" s="7"/>
      <c r="DY55" s="8"/>
      <c r="DZ55" s="8"/>
      <c r="EA55" s="9"/>
      <c r="EB55" s="9"/>
      <c r="EC55" s="9"/>
      <c r="ED55" s="9"/>
      <c r="EE55" s="9"/>
      <c r="EF55" s="9"/>
      <c r="EG55" s="6"/>
      <c r="EH55" s="7"/>
      <c r="EI55" s="8"/>
      <c r="EJ55" s="8"/>
      <c r="EK55" s="9"/>
      <c r="EL55" s="9"/>
      <c r="EM55" s="9"/>
      <c r="EN55" s="9"/>
      <c r="EO55" s="9"/>
      <c r="EP55" s="9"/>
      <c r="EQ55" s="6"/>
      <c r="ER55" s="7"/>
      <c r="ES55" s="8"/>
      <c r="ET55" s="8"/>
      <c r="EU55" s="9"/>
      <c r="EV55" s="9"/>
      <c r="EW55" s="9"/>
      <c r="EX55" s="9"/>
      <c r="EY55" s="9"/>
      <c r="EZ55" s="9"/>
      <c r="FA55" s="6"/>
      <c r="FB55" s="7"/>
      <c r="FC55" s="8"/>
      <c r="FD55" s="8"/>
      <c r="FE55" s="9"/>
      <c r="FF55" s="9"/>
      <c r="FG55" s="9"/>
      <c r="FH55" s="9"/>
      <c r="FI55" s="9"/>
      <c r="FJ55" s="9"/>
      <c r="FK55" s="6"/>
      <c r="FL55" s="7"/>
      <c r="FM55" s="8"/>
      <c r="FN55" s="8"/>
      <c r="FO55" s="9"/>
      <c r="FP55" s="9"/>
      <c r="FQ55" s="9"/>
      <c r="FR55" s="9"/>
      <c r="FS55" s="9"/>
      <c r="FT55" s="9"/>
      <c r="FU55" s="6"/>
      <c r="FV55" s="7"/>
      <c r="FW55" s="8"/>
      <c r="FX55" s="8"/>
      <c r="FY55" s="9"/>
      <c r="FZ55" s="9"/>
      <c r="GA55" s="9"/>
      <c r="GB55" s="9"/>
      <c r="GC55" s="9"/>
      <c r="GD55" s="9"/>
      <c r="GE55" s="6"/>
      <c r="GF55" s="7"/>
      <c r="GG55" s="8"/>
      <c r="GH55" s="8"/>
      <c r="GI55" s="9"/>
      <c r="GJ55" s="9"/>
      <c r="GK55" s="9"/>
      <c r="GL55" s="9"/>
      <c r="GM55" s="9"/>
      <c r="GN55" s="9"/>
      <c r="GO55" s="6"/>
      <c r="GP55" s="7"/>
      <c r="GQ55" s="8"/>
      <c r="GR55" s="8"/>
      <c r="GS55" s="9"/>
      <c r="GT55" s="9"/>
      <c r="GU55" s="9"/>
      <c r="GV55" s="9"/>
      <c r="GW55" s="9"/>
      <c r="GX55" s="9"/>
      <c r="GY55" s="6"/>
      <c r="GZ55" s="7"/>
      <c r="HA55" s="8"/>
      <c r="HB55" s="8"/>
      <c r="HC55" s="9"/>
      <c r="HD55" s="9"/>
      <c r="HE55" s="9"/>
      <c r="HF55" s="9"/>
      <c r="HG55" s="9"/>
      <c r="HH55" s="9"/>
      <c r="HI55" s="6"/>
      <c r="HJ55" s="7"/>
      <c r="HK55" s="8"/>
      <c r="HL55" s="8"/>
      <c r="HM55" s="9"/>
      <c r="HN55" s="9"/>
      <c r="HO55" s="9"/>
      <c r="HP55" s="9"/>
      <c r="HQ55" s="9"/>
      <c r="HR55" s="9"/>
      <c r="HS55" s="6"/>
      <c r="HT55" s="7"/>
      <c r="HU55" s="8"/>
      <c r="HV55" s="8"/>
      <c r="HW55" s="9"/>
      <c r="HX55" s="9"/>
      <c r="HY55" s="9"/>
      <c r="HZ55" s="9"/>
      <c r="IA55" s="9"/>
      <c r="IB55" s="9"/>
      <c r="IC55" s="6"/>
      <c r="ID55" s="7"/>
      <c r="IE55" s="8"/>
      <c r="IF55" s="8"/>
      <c r="IG55" s="9"/>
      <c r="IH55" s="9"/>
      <c r="II55" s="9"/>
      <c r="IJ55" s="9"/>
      <c r="IK55" s="9"/>
      <c r="IL55" s="9"/>
      <c r="IM55" s="6"/>
      <c r="IN55" s="7"/>
      <c r="IO55" s="8"/>
      <c r="IP55" s="8"/>
      <c r="IQ55" s="9"/>
      <c r="IR55" s="9"/>
    </row>
    <row r="56" spans="1:252" s="10" customFormat="1" ht="15">
      <c r="A56" s="53" t="s">
        <v>91</v>
      </c>
      <c r="B56" s="20" t="s">
        <v>2</v>
      </c>
      <c r="C56" s="37">
        <v>532923336.56</v>
      </c>
      <c r="D56" s="37">
        <v>921858101.27999997</v>
      </c>
      <c r="E56" s="37">
        <f t="shared" si="0"/>
        <v>388934764.71999997</v>
      </c>
      <c r="F56" s="54">
        <f t="shared" si="2"/>
        <v>172.98137237347478</v>
      </c>
    </row>
    <row r="57" spans="1:252" s="10" customFormat="1" ht="16.5">
      <c r="A57" s="44" t="s">
        <v>49</v>
      </c>
      <c r="B57" s="43" t="s">
        <v>22</v>
      </c>
      <c r="C57" s="43">
        <f>C58+C59+C60</f>
        <v>2897303179.8800001</v>
      </c>
      <c r="D57" s="43">
        <f>D58+D59+D60</f>
        <v>3191458129.3300004</v>
      </c>
      <c r="E57" s="43">
        <f t="shared" si="0"/>
        <v>294154949.45000029</v>
      </c>
      <c r="F57" s="43">
        <f t="shared" si="2"/>
        <v>110.15271551464572</v>
      </c>
    </row>
    <row r="58" spans="1:252" s="10" customFormat="1" ht="15">
      <c r="A58" s="53" t="s">
        <v>92</v>
      </c>
      <c r="B58" s="20" t="s">
        <v>119</v>
      </c>
      <c r="C58" s="38">
        <v>2695422335.1399999</v>
      </c>
      <c r="D58" s="38">
        <v>3019016398.5100002</v>
      </c>
      <c r="E58" s="38">
        <f t="shared" si="0"/>
        <v>323594063.37000036</v>
      </c>
      <c r="F58" s="54">
        <f t="shared" si="2"/>
        <v>112.00531950601325</v>
      </c>
    </row>
    <row r="59" spans="1:252" s="10" customFormat="1" ht="15">
      <c r="A59" s="53" t="s">
        <v>159</v>
      </c>
      <c r="B59" s="20" t="s">
        <v>164</v>
      </c>
      <c r="C59" s="38">
        <v>21279274</v>
      </c>
      <c r="D59" s="38">
        <v>38285056</v>
      </c>
      <c r="E59" s="38">
        <f t="shared" si="0"/>
        <v>17005782</v>
      </c>
      <c r="F59" s="54">
        <f t="shared" si="2"/>
        <v>179.91711559332336</v>
      </c>
    </row>
    <row r="60" spans="1:252" s="10" customFormat="1" ht="15">
      <c r="A60" s="53" t="s">
        <v>93</v>
      </c>
      <c r="B60" s="21" t="s">
        <v>23</v>
      </c>
      <c r="C60" s="38">
        <v>180601570.74000001</v>
      </c>
      <c r="D60" s="38">
        <v>134156674.81999999</v>
      </c>
      <c r="E60" s="38">
        <f t="shared" si="0"/>
        <v>-46444895.920000017</v>
      </c>
      <c r="F60" s="56">
        <f t="shared" si="2"/>
        <v>74.283227034130491</v>
      </c>
    </row>
    <row r="61" spans="1:252" s="10" customFormat="1" ht="16.5">
      <c r="A61" s="44" t="s">
        <v>46</v>
      </c>
      <c r="B61" s="43" t="s">
        <v>24</v>
      </c>
      <c r="C61" s="43">
        <f>C62+C63+C64+C65+C66+C67+C68+C69</f>
        <v>7584198069.2600002</v>
      </c>
      <c r="D61" s="43">
        <f>D62+D63+D64+D65+D66+D67+D68+D69</f>
        <v>7035254441.0200005</v>
      </c>
      <c r="E61" s="43">
        <f t="shared" si="0"/>
        <v>-548943628.23999977</v>
      </c>
      <c r="F61" s="43">
        <f t="shared" si="2"/>
        <v>92.762008280546382</v>
      </c>
    </row>
    <row r="62" spans="1:252" s="10" customFormat="1" ht="15">
      <c r="A62" s="53" t="s">
        <v>94</v>
      </c>
      <c r="B62" s="16" t="s">
        <v>17</v>
      </c>
      <c r="C62" s="38">
        <v>2290582362.1199999</v>
      </c>
      <c r="D62" s="38">
        <v>1666130791.3199999</v>
      </c>
      <c r="E62" s="38">
        <f t="shared" si="0"/>
        <v>-624451570.79999995</v>
      </c>
      <c r="F62" s="54">
        <f t="shared" si="2"/>
        <v>72.73830528311359</v>
      </c>
    </row>
    <row r="63" spans="1:252" s="12" customFormat="1" ht="15">
      <c r="A63" s="53" t="s">
        <v>95</v>
      </c>
      <c r="B63" s="16" t="s">
        <v>18</v>
      </c>
      <c r="C63" s="38">
        <v>1641090117.74</v>
      </c>
      <c r="D63" s="38">
        <v>3119080468.1300001</v>
      </c>
      <c r="E63" s="38">
        <f t="shared" si="0"/>
        <v>1477990350.3900001</v>
      </c>
      <c r="F63" s="54">
        <f t="shared" si="2"/>
        <v>190.06149841578411</v>
      </c>
    </row>
    <row r="64" spans="1:252" s="10" customFormat="1" ht="15.75">
      <c r="A64" s="53" t="s">
        <v>96</v>
      </c>
      <c r="B64" s="16" t="s">
        <v>130</v>
      </c>
      <c r="C64" s="38">
        <v>19411489.960000001</v>
      </c>
      <c r="D64" s="38">
        <v>23327865.129999999</v>
      </c>
      <c r="E64" s="38">
        <f t="shared" si="0"/>
        <v>3916375.1699999981</v>
      </c>
      <c r="F64" s="56">
        <f t="shared" si="2"/>
        <v>120.17555158347051</v>
      </c>
      <c r="G64" s="6"/>
      <c r="H64" s="7"/>
      <c r="I64" s="8"/>
      <c r="J64" s="8"/>
      <c r="K64" s="9"/>
      <c r="L64" s="9"/>
      <c r="M64" s="9"/>
      <c r="N64" s="9"/>
      <c r="O64" s="9"/>
      <c r="P64" s="9"/>
      <c r="Q64" s="6"/>
      <c r="R64" s="7"/>
      <c r="S64" s="8"/>
      <c r="T64" s="8"/>
      <c r="U64" s="9"/>
      <c r="V64" s="9"/>
      <c r="W64" s="9"/>
      <c r="X64" s="9"/>
      <c r="Y64" s="9"/>
      <c r="Z64" s="9"/>
      <c r="AA64" s="6"/>
      <c r="AB64" s="7"/>
      <c r="AC64" s="8"/>
      <c r="AD64" s="8"/>
      <c r="AE64" s="9"/>
      <c r="AF64" s="9"/>
      <c r="AG64" s="9"/>
      <c r="AH64" s="9"/>
      <c r="AI64" s="9"/>
      <c r="AJ64" s="9"/>
      <c r="AK64" s="6"/>
      <c r="AL64" s="7"/>
      <c r="AM64" s="8"/>
      <c r="AN64" s="8"/>
      <c r="AO64" s="9"/>
      <c r="AP64" s="9"/>
      <c r="AQ64" s="9"/>
      <c r="AR64" s="9"/>
      <c r="AS64" s="9"/>
      <c r="AT64" s="9"/>
      <c r="AU64" s="6"/>
      <c r="AV64" s="7"/>
      <c r="AW64" s="8"/>
      <c r="AX64" s="8"/>
      <c r="AY64" s="9"/>
      <c r="AZ64" s="9"/>
      <c r="BA64" s="9"/>
      <c r="BB64" s="9"/>
      <c r="BC64" s="9"/>
      <c r="BD64" s="9"/>
      <c r="BE64" s="6"/>
      <c r="BF64" s="7"/>
      <c r="BG64" s="8"/>
      <c r="BH64" s="8"/>
      <c r="BI64" s="9"/>
      <c r="BJ64" s="9"/>
      <c r="BK64" s="9"/>
      <c r="BL64" s="9"/>
      <c r="BM64" s="9"/>
      <c r="BN64" s="9"/>
      <c r="BO64" s="6"/>
      <c r="BP64" s="7"/>
      <c r="BQ64" s="8"/>
      <c r="BR64" s="8"/>
      <c r="BS64" s="9"/>
      <c r="BT64" s="9"/>
      <c r="BU64" s="9"/>
      <c r="BV64" s="9"/>
      <c r="BW64" s="9"/>
      <c r="BX64" s="9"/>
      <c r="BY64" s="6"/>
      <c r="BZ64" s="7"/>
      <c r="CA64" s="8"/>
      <c r="CB64" s="8"/>
      <c r="CC64" s="9"/>
      <c r="CD64" s="9"/>
      <c r="CE64" s="9"/>
      <c r="CF64" s="9"/>
      <c r="CG64" s="9"/>
      <c r="CH64" s="9"/>
      <c r="CI64" s="6"/>
      <c r="CJ64" s="7"/>
      <c r="CK64" s="8"/>
      <c r="CL64" s="8"/>
      <c r="CM64" s="9"/>
      <c r="CN64" s="9"/>
      <c r="CO64" s="9"/>
      <c r="CP64" s="9"/>
      <c r="CQ64" s="9"/>
      <c r="CR64" s="9"/>
      <c r="CS64" s="6"/>
      <c r="CT64" s="7"/>
      <c r="CU64" s="8"/>
      <c r="CV64" s="8"/>
      <c r="CW64" s="9"/>
      <c r="CX64" s="9"/>
      <c r="CY64" s="9"/>
      <c r="CZ64" s="9"/>
      <c r="DA64" s="9"/>
      <c r="DB64" s="9"/>
      <c r="DC64" s="6"/>
      <c r="DD64" s="7"/>
      <c r="DE64" s="8"/>
      <c r="DF64" s="8"/>
      <c r="DG64" s="9"/>
      <c r="DH64" s="9"/>
      <c r="DI64" s="9"/>
      <c r="DJ64" s="9"/>
      <c r="DK64" s="9"/>
      <c r="DL64" s="9"/>
      <c r="DM64" s="6"/>
      <c r="DN64" s="7"/>
      <c r="DO64" s="8"/>
      <c r="DP64" s="8"/>
      <c r="DQ64" s="9"/>
      <c r="DR64" s="9"/>
      <c r="DS64" s="9"/>
      <c r="DT64" s="9"/>
      <c r="DU64" s="9"/>
      <c r="DV64" s="9"/>
      <c r="DW64" s="6"/>
      <c r="DX64" s="7"/>
      <c r="DY64" s="8"/>
      <c r="DZ64" s="8"/>
      <c r="EA64" s="9"/>
      <c r="EB64" s="9"/>
      <c r="EC64" s="9"/>
      <c r="ED64" s="9"/>
      <c r="EE64" s="9"/>
      <c r="EF64" s="9"/>
      <c r="EG64" s="6"/>
      <c r="EH64" s="7"/>
      <c r="EI64" s="8"/>
      <c r="EJ64" s="8"/>
      <c r="EK64" s="9"/>
      <c r="EL64" s="9"/>
      <c r="EM64" s="9"/>
      <c r="EN64" s="9"/>
      <c r="EO64" s="9"/>
      <c r="EP64" s="9"/>
      <c r="EQ64" s="6"/>
      <c r="ER64" s="7"/>
      <c r="ES64" s="8"/>
      <c r="ET64" s="8"/>
      <c r="EU64" s="9"/>
      <c r="EV64" s="9"/>
      <c r="EW64" s="9"/>
      <c r="EX64" s="9"/>
      <c r="EY64" s="9"/>
      <c r="EZ64" s="9"/>
      <c r="FA64" s="6"/>
      <c r="FB64" s="7"/>
      <c r="FC64" s="8"/>
      <c r="FD64" s="8"/>
      <c r="FE64" s="9"/>
      <c r="FF64" s="9"/>
      <c r="FG64" s="9"/>
      <c r="FH64" s="9"/>
      <c r="FI64" s="9"/>
      <c r="FJ64" s="9"/>
      <c r="FK64" s="6"/>
      <c r="FL64" s="7"/>
      <c r="FM64" s="8"/>
      <c r="FN64" s="8"/>
      <c r="FO64" s="9"/>
      <c r="FP64" s="9"/>
      <c r="FQ64" s="9"/>
      <c r="FR64" s="9"/>
      <c r="FS64" s="9"/>
      <c r="FT64" s="9"/>
      <c r="FU64" s="6"/>
      <c r="FV64" s="7"/>
      <c r="FW64" s="8"/>
      <c r="FX64" s="8"/>
      <c r="FY64" s="9"/>
      <c r="FZ64" s="9"/>
      <c r="GA64" s="9"/>
      <c r="GB64" s="9"/>
      <c r="GC64" s="9"/>
      <c r="GD64" s="9"/>
      <c r="GE64" s="6"/>
      <c r="GF64" s="7"/>
      <c r="GG64" s="8"/>
      <c r="GH64" s="8"/>
      <c r="GI64" s="9"/>
      <c r="GJ64" s="9"/>
      <c r="GK64" s="9"/>
      <c r="GL64" s="9"/>
      <c r="GM64" s="9"/>
      <c r="GN64" s="9"/>
      <c r="GO64" s="6"/>
      <c r="GP64" s="7"/>
      <c r="GQ64" s="8"/>
      <c r="GR64" s="8"/>
      <c r="GS64" s="9"/>
      <c r="GT64" s="9"/>
      <c r="GU64" s="9"/>
      <c r="GV64" s="9"/>
      <c r="GW64" s="9"/>
      <c r="GX64" s="9"/>
      <c r="GY64" s="6"/>
      <c r="GZ64" s="7"/>
      <c r="HA64" s="8"/>
      <c r="HB64" s="8"/>
      <c r="HC64" s="9"/>
      <c r="HD64" s="9"/>
      <c r="HE64" s="9"/>
      <c r="HF64" s="9"/>
      <c r="HG64" s="9"/>
      <c r="HH64" s="9"/>
      <c r="HI64" s="6"/>
      <c r="HJ64" s="7"/>
      <c r="HK64" s="8"/>
      <c r="HL64" s="8"/>
      <c r="HM64" s="9"/>
      <c r="HN64" s="9"/>
      <c r="HO64" s="9"/>
      <c r="HP64" s="9"/>
      <c r="HQ64" s="9"/>
      <c r="HR64" s="9"/>
      <c r="HS64" s="6"/>
      <c r="HT64" s="7"/>
      <c r="HU64" s="8"/>
      <c r="HV64" s="8"/>
      <c r="HW64" s="9"/>
      <c r="HX64" s="9"/>
      <c r="HY64" s="9"/>
      <c r="HZ64" s="9"/>
      <c r="IA64" s="9"/>
      <c r="IB64" s="9"/>
      <c r="IC64" s="6"/>
      <c r="ID64" s="7"/>
      <c r="IE64" s="8"/>
      <c r="IF64" s="8"/>
      <c r="IG64" s="9"/>
      <c r="IH64" s="9"/>
      <c r="II64" s="9"/>
      <c r="IJ64" s="9"/>
      <c r="IK64" s="9"/>
      <c r="IL64" s="9"/>
      <c r="IM64" s="6"/>
      <c r="IN64" s="7"/>
      <c r="IO64" s="8"/>
      <c r="IP64" s="8"/>
      <c r="IQ64" s="9"/>
      <c r="IR64" s="9"/>
    </row>
    <row r="65" spans="1:252" s="10" customFormat="1" ht="15">
      <c r="A65" s="53" t="s">
        <v>97</v>
      </c>
      <c r="B65" s="16" t="s">
        <v>131</v>
      </c>
      <c r="C65" s="38">
        <v>167224152.55000001</v>
      </c>
      <c r="D65" s="38">
        <v>126470206.15000001</v>
      </c>
      <c r="E65" s="38">
        <f t="shared" si="0"/>
        <v>-40753946.400000006</v>
      </c>
      <c r="F65" s="54">
        <f t="shared" si="2"/>
        <v>75.629150587075287</v>
      </c>
    </row>
    <row r="66" spans="1:252" s="10" customFormat="1" ht="15">
      <c r="A66" s="53" t="s">
        <v>151</v>
      </c>
      <c r="B66" s="16" t="s">
        <v>132</v>
      </c>
      <c r="C66" s="38">
        <v>6517240</v>
      </c>
      <c r="D66" s="38">
        <v>6517240</v>
      </c>
      <c r="E66" s="38">
        <f t="shared" si="0"/>
        <v>0</v>
      </c>
      <c r="F66" s="54"/>
    </row>
    <row r="67" spans="1:252" s="10" customFormat="1" ht="30">
      <c r="A67" s="53" t="s">
        <v>98</v>
      </c>
      <c r="B67" s="16" t="s">
        <v>53</v>
      </c>
      <c r="C67" s="38">
        <v>413354589.73000002</v>
      </c>
      <c r="D67" s="38">
        <v>178573764.05000001</v>
      </c>
      <c r="E67" s="38">
        <f t="shared" si="0"/>
        <v>-234780825.68000001</v>
      </c>
      <c r="F67" s="56">
        <f t="shared" si="2"/>
        <v>43.201108318802753</v>
      </c>
      <c r="G67" s="6"/>
      <c r="H67" s="7"/>
      <c r="I67" s="8"/>
      <c r="J67" s="8"/>
      <c r="K67" s="9"/>
      <c r="L67" s="9"/>
      <c r="M67" s="9"/>
      <c r="N67" s="9"/>
      <c r="O67" s="9"/>
      <c r="P67" s="9"/>
      <c r="Q67" s="6"/>
      <c r="R67" s="7"/>
      <c r="S67" s="8"/>
      <c r="T67" s="8"/>
      <c r="U67" s="9"/>
      <c r="V67" s="9"/>
      <c r="W67" s="9"/>
      <c r="X67" s="9"/>
      <c r="Y67" s="9"/>
      <c r="Z67" s="9"/>
      <c r="AA67" s="6"/>
      <c r="AB67" s="7"/>
      <c r="AC67" s="8"/>
      <c r="AD67" s="8"/>
      <c r="AE67" s="9"/>
      <c r="AF67" s="9"/>
      <c r="AG67" s="9"/>
      <c r="AH67" s="9"/>
      <c r="AI67" s="9"/>
      <c r="AJ67" s="9"/>
      <c r="AK67" s="6"/>
      <c r="AL67" s="7"/>
      <c r="AM67" s="8"/>
      <c r="AN67" s="8"/>
      <c r="AO67" s="9"/>
      <c r="AP67" s="9"/>
      <c r="AQ67" s="9"/>
      <c r="AR67" s="9"/>
      <c r="AS67" s="9"/>
      <c r="AT67" s="9"/>
      <c r="AU67" s="6"/>
      <c r="AV67" s="7"/>
      <c r="AW67" s="8"/>
      <c r="AX67" s="8"/>
      <c r="AY67" s="9"/>
      <c r="AZ67" s="9"/>
      <c r="BA67" s="9"/>
      <c r="BB67" s="9"/>
      <c r="BC67" s="9"/>
      <c r="BD67" s="9"/>
      <c r="BE67" s="6"/>
      <c r="BF67" s="7"/>
      <c r="BG67" s="8"/>
      <c r="BH67" s="8"/>
      <c r="BI67" s="9"/>
      <c r="BJ67" s="9"/>
      <c r="BK67" s="9"/>
      <c r="BL67" s="9"/>
      <c r="BM67" s="9"/>
      <c r="BN67" s="9"/>
      <c r="BO67" s="6"/>
      <c r="BP67" s="7"/>
      <c r="BQ67" s="8"/>
      <c r="BR67" s="8"/>
      <c r="BS67" s="9"/>
      <c r="BT67" s="9"/>
      <c r="BU67" s="9"/>
      <c r="BV67" s="9"/>
      <c r="BW67" s="9"/>
      <c r="BX67" s="9"/>
      <c r="BY67" s="6"/>
      <c r="BZ67" s="7"/>
      <c r="CA67" s="8"/>
      <c r="CB67" s="8"/>
      <c r="CC67" s="9"/>
      <c r="CD67" s="9"/>
      <c r="CE67" s="9"/>
      <c r="CF67" s="9"/>
      <c r="CG67" s="9"/>
      <c r="CH67" s="9"/>
      <c r="CI67" s="6"/>
      <c r="CJ67" s="7"/>
      <c r="CK67" s="8"/>
      <c r="CL67" s="8"/>
      <c r="CM67" s="9"/>
      <c r="CN67" s="9"/>
      <c r="CO67" s="9"/>
      <c r="CP67" s="9"/>
      <c r="CQ67" s="9"/>
      <c r="CR67" s="9"/>
      <c r="CS67" s="6"/>
      <c r="CT67" s="7"/>
      <c r="CU67" s="8"/>
      <c r="CV67" s="8"/>
      <c r="CW67" s="9"/>
      <c r="CX67" s="9"/>
      <c r="CY67" s="9"/>
      <c r="CZ67" s="9"/>
      <c r="DA67" s="9"/>
      <c r="DB67" s="9"/>
      <c r="DC67" s="6"/>
      <c r="DD67" s="7"/>
      <c r="DE67" s="8"/>
      <c r="DF67" s="8"/>
      <c r="DG67" s="9"/>
      <c r="DH67" s="9"/>
      <c r="DI67" s="9"/>
      <c r="DJ67" s="9"/>
      <c r="DK67" s="9"/>
      <c r="DL67" s="9"/>
      <c r="DM67" s="6"/>
      <c r="DN67" s="7"/>
      <c r="DO67" s="8"/>
      <c r="DP67" s="8"/>
      <c r="DQ67" s="9"/>
      <c r="DR67" s="9"/>
      <c r="DS67" s="9"/>
      <c r="DT67" s="9"/>
      <c r="DU67" s="9"/>
      <c r="DV67" s="9"/>
      <c r="DW67" s="6"/>
      <c r="DX67" s="7"/>
      <c r="DY67" s="8"/>
      <c r="DZ67" s="8"/>
      <c r="EA67" s="9"/>
      <c r="EB67" s="9"/>
      <c r="EC67" s="9"/>
      <c r="ED67" s="9"/>
      <c r="EE67" s="9"/>
      <c r="EF67" s="9"/>
      <c r="EG67" s="6"/>
      <c r="EH67" s="7"/>
      <c r="EI67" s="8"/>
      <c r="EJ67" s="8"/>
      <c r="EK67" s="9"/>
      <c r="EL67" s="9"/>
      <c r="EM67" s="9"/>
      <c r="EN67" s="9"/>
      <c r="EO67" s="9"/>
      <c r="EP67" s="9"/>
      <c r="EQ67" s="6"/>
      <c r="ER67" s="7"/>
      <c r="ES67" s="8"/>
      <c r="ET67" s="8"/>
      <c r="EU67" s="9"/>
      <c r="EV67" s="9"/>
      <c r="EW67" s="9"/>
      <c r="EX67" s="9"/>
      <c r="EY67" s="9"/>
      <c r="EZ67" s="9"/>
      <c r="FA67" s="6"/>
      <c r="FB67" s="7"/>
      <c r="FC67" s="8"/>
      <c r="FD67" s="8"/>
      <c r="FE67" s="9"/>
      <c r="FF67" s="9"/>
      <c r="FG67" s="9"/>
      <c r="FH67" s="9"/>
      <c r="FI67" s="9"/>
      <c r="FJ67" s="9"/>
      <c r="FK67" s="6"/>
      <c r="FL67" s="7"/>
      <c r="FM67" s="8"/>
      <c r="FN67" s="8"/>
      <c r="FO67" s="9"/>
      <c r="FP67" s="9"/>
      <c r="FQ67" s="9"/>
      <c r="FR67" s="9"/>
      <c r="FS67" s="9"/>
      <c r="FT67" s="9"/>
      <c r="FU67" s="6"/>
      <c r="FV67" s="7"/>
      <c r="FW67" s="8"/>
      <c r="FX67" s="8"/>
      <c r="FY67" s="9"/>
      <c r="FZ67" s="9"/>
      <c r="GA67" s="9"/>
      <c r="GB67" s="9"/>
      <c r="GC67" s="9"/>
      <c r="GD67" s="9"/>
      <c r="GE67" s="6"/>
      <c r="GF67" s="7"/>
      <c r="GG67" s="8"/>
      <c r="GH67" s="8"/>
      <c r="GI67" s="9"/>
      <c r="GJ67" s="9"/>
      <c r="GK67" s="9"/>
      <c r="GL67" s="9"/>
      <c r="GM67" s="9"/>
      <c r="GN67" s="9"/>
      <c r="GO67" s="6"/>
      <c r="GP67" s="7"/>
      <c r="GQ67" s="8"/>
      <c r="GR67" s="8"/>
      <c r="GS67" s="9"/>
      <c r="GT67" s="9"/>
      <c r="GU67" s="9"/>
      <c r="GV67" s="9"/>
      <c r="GW67" s="9"/>
      <c r="GX67" s="9"/>
      <c r="GY67" s="6"/>
      <c r="GZ67" s="7"/>
      <c r="HA67" s="8"/>
      <c r="HB67" s="8"/>
      <c r="HC67" s="9"/>
      <c r="HD67" s="9"/>
      <c r="HE67" s="9"/>
      <c r="HF67" s="9"/>
      <c r="HG67" s="9"/>
      <c r="HH67" s="9"/>
      <c r="HI67" s="6"/>
      <c r="HJ67" s="7"/>
      <c r="HK67" s="8"/>
      <c r="HL67" s="8"/>
      <c r="HM67" s="9"/>
      <c r="HN67" s="9"/>
      <c r="HO67" s="9"/>
      <c r="HP67" s="9"/>
      <c r="HQ67" s="9"/>
      <c r="HR67" s="9"/>
      <c r="HS67" s="6"/>
      <c r="HT67" s="7"/>
      <c r="HU67" s="8"/>
      <c r="HV67" s="8"/>
      <c r="HW67" s="9"/>
      <c r="HX67" s="9"/>
      <c r="HY67" s="9"/>
      <c r="HZ67" s="9"/>
      <c r="IA67" s="9"/>
      <c r="IB67" s="9"/>
      <c r="IC67" s="6"/>
      <c r="ID67" s="7"/>
      <c r="IE67" s="8"/>
      <c r="IF67" s="8"/>
      <c r="IG67" s="9"/>
      <c r="IH67" s="9"/>
      <c r="II67" s="9"/>
      <c r="IJ67" s="9"/>
      <c r="IK67" s="9"/>
      <c r="IL67" s="9"/>
      <c r="IM67" s="6"/>
      <c r="IN67" s="7"/>
      <c r="IO67" s="8"/>
      <c r="IP67" s="8"/>
      <c r="IQ67" s="9"/>
      <c r="IR67" s="9"/>
    </row>
    <row r="68" spans="1:252" s="10" customFormat="1" ht="15.75">
      <c r="A68" s="53" t="s">
        <v>160</v>
      </c>
      <c r="B68" s="16" t="s">
        <v>161</v>
      </c>
      <c r="C68" s="38">
        <v>26249625.510000002</v>
      </c>
      <c r="D68" s="38">
        <v>23894623.140000001</v>
      </c>
      <c r="E68" s="38">
        <f t="shared" si="0"/>
        <v>-2355002.370000001</v>
      </c>
      <c r="F68" s="54">
        <f t="shared" si="2"/>
        <v>91.028434409081967</v>
      </c>
      <c r="G68" s="6"/>
      <c r="H68" s="7"/>
      <c r="I68" s="8"/>
      <c r="J68" s="8"/>
      <c r="K68" s="9"/>
      <c r="L68" s="9"/>
      <c r="M68" s="9"/>
      <c r="N68" s="9"/>
      <c r="O68" s="9"/>
      <c r="P68" s="9"/>
      <c r="Q68" s="6"/>
      <c r="R68" s="7"/>
      <c r="S68" s="8"/>
      <c r="T68" s="8"/>
      <c r="U68" s="9"/>
      <c r="V68" s="9"/>
      <c r="W68" s="9"/>
      <c r="X68" s="9"/>
      <c r="Y68" s="9"/>
      <c r="Z68" s="9"/>
      <c r="AA68" s="6"/>
      <c r="AB68" s="7"/>
      <c r="AC68" s="8"/>
      <c r="AD68" s="8"/>
      <c r="AE68" s="9"/>
      <c r="AF68" s="9"/>
      <c r="AG68" s="9"/>
      <c r="AH68" s="9"/>
      <c r="AI68" s="9"/>
      <c r="AJ68" s="9"/>
      <c r="AK68" s="6"/>
      <c r="AL68" s="7"/>
      <c r="AM68" s="8"/>
      <c r="AN68" s="8"/>
      <c r="AO68" s="9"/>
      <c r="AP68" s="9"/>
      <c r="AQ68" s="9"/>
      <c r="AR68" s="9"/>
      <c r="AS68" s="9"/>
      <c r="AT68" s="9"/>
      <c r="AU68" s="6"/>
      <c r="AV68" s="7"/>
      <c r="AW68" s="8"/>
      <c r="AX68" s="8"/>
      <c r="AY68" s="9"/>
      <c r="AZ68" s="9"/>
      <c r="BA68" s="9"/>
      <c r="BB68" s="9"/>
      <c r="BC68" s="9"/>
      <c r="BD68" s="9"/>
      <c r="BE68" s="6"/>
      <c r="BF68" s="7"/>
      <c r="BG68" s="8"/>
      <c r="BH68" s="8"/>
      <c r="BI68" s="9"/>
      <c r="BJ68" s="9"/>
      <c r="BK68" s="9"/>
      <c r="BL68" s="9"/>
      <c r="BM68" s="9"/>
      <c r="BN68" s="9"/>
      <c r="BO68" s="6"/>
      <c r="BP68" s="7"/>
      <c r="BQ68" s="8"/>
      <c r="BR68" s="8"/>
      <c r="BS68" s="9"/>
      <c r="BT68" s="9"/>
      <c r="BU68" s="9"/>
      <c r="BV68" s="9"/>
      <c r="BW68" s="9"/>
      <c r="BX68" s="9"/>
      <c r="BY68" s="6"/>
      <c r="BZ68" s="7"/>
      <c r="CA68" s="8"/>
      <c r="CB68" s="8"/>
      <c r="CC68" s="9"/>
      <c r="CD68" s="9"/>
      <c r="CE68" s="9"/>
      <c r="CF68" s="9"/>
      <c r="CG68" s="9"/>
      <c r="CH68" s="9"/>
      <c r="CI68" s="6"/>
      <c r="CJ68" s="7"/>
      <c r="CK68" s="8"/>
      <c r="CL68" s="8"/>
      <c r="CM68" s="9"/>
      <c r="CN68" s="9"/>
      <c r="CO68" s="9"/>
      <c r="CP68" s="9"/>
      <c r="CQ68" s="9"/>
      <c r="CR68" s="9"/>
      <c r="CS68" s="6"/>
      <c r="CT68" s="7"/>
      <c r="CU68" s="8"/>
      <c r="CV68" s="8"/>
      <c r="CW68" s="9"/>
      <c r="CX68" s="9"/>
      <c r="CY68" s="9"/>
      <c r="CZ68" s="9"/>
      <c r="DA68" s="9"/>
      <c r="DB68" s="9"/>
      <c r="DC68" s="6"/>
      <c r="DD68" s="7"/>
      <c r="DE68" s="8"/>
      <c r="DF68" s="8"/>
      <c r="DG68" s="9"/>
      <c r="DH68" s="9"/>
      <c r="DI68" s="9"/>
      <c r="DJ68" s="9"/>
      <c r="DK68" s="9"/>
      <c r="DL68" s="9"/>
      <c r="DM68" s="6"/>
      <c r="DN68" s="7"/>
      <c r="DO68" s="8"/>
      <c r="DP68" s="8"/>
      <c r="DQ68" s="9"/>
      <c r="DR68" s="9"/>
      <c r="DS68" s="9"/>
      <c r="DT68" s="9"/>
      <c r="DU68" s="9"/>
      <c r="DV68" s="9"/>
      <c r="DW68" s="6"/>
      <c r="DX68" s="7"/>
      <c r="DY68" s="8"/>
      <c r="DZ68" s="8"/>
      <c r="EA68" s="9"/>
      <c r="EB68" s="9"/>
      <c r="EC68" s="9"/>
      <c r="ED68" s="9"/>
      <c r="EE68" s="9"/>
      <c r="EF68" s="9"/>
      <c r="EG68" s="6"/>
      <c r="EH68" s="7"/>
      <c r="EI68" s="8"/>
      <c r="EJ68" s="8"/>
      <c r="EK68" s="9"/>
      <c r="EL68" s="9"/>
      <c r="EM68" s="9"/>
      <c r="EN68" s="9"/>
      <c r="EO68" s="9"/>
      <c r="EP68" s="9"/>
      <c r="EQ68" s="6"/>
      <c r="ER68" s="7"/>
      <c r="ES68" s="8"/>
      <c r="ET68" s="8"/>
      <c r="EU68" s="9"/>
      <c r="EV68" s="9"/>
      <c r="EW68" s="9"/>
      <c r="EX68" s="9"/>
      <c r="EY68" s="9"/>
      <c r="EZ68" s="9"/>
      <c r="FA68" s="6"/>
      <c r="FB68" s="7"/>
      <c r="FC68" s="8"/>
      <c r="FD68" s="8"/>
      <c r="FE68" s="9"/>
      <c r="FF68" s="9"/>
      <c r="FG68" s="9"/>
      <c r="FH68" s="9"/>
      <c r="FI68" s="9"/>
      <c r="FJ68" s="9"/>
      <c r="FK68" s="6"/>
      <c r="FL68" s="7"/>
      <c r="FM68" s="8"/>
      <c r="FN68" s="8"/>
      <c r="FO68" s="9"/>
      <c r="FP68" s="9"/>
      <c r="FQ68" s="9"/>
      <c r="FR68" s="9"/>
      <c r="FS68" s="9"/>
      <c r="FT68" s="9"/>
      <c r="FU68" s="6"/>
      <c r="FV68" s="7"/>
      <c r="FW68" s="8"/>
      <c r="FX68" s="8"/>
      <c r="FY68" s="9"/>
      <c r="FZ68" s="9"/>
      <c r="GA68" s="9"/>
      <c r="GB68" s="9"/>
      <c r="GC68" s="9"/>
      <c r="GD68" s="9"/>
      <c r="GE68" s="6"/>
      <c r="GF68" s="7"/>
      <c r="GG68" s="8"/>
      <c r="GH68" s="8"/>
      <c r="GI68" s="9"/>
      <c r="GJ68" s="9"/>
      <c r="GK68" s="9"/>
      <c r="GL68" s="9"/>
      <c r="GM68" s="9"/>
      <c r="GN68" s="9"/>
      <c r="GO68" s="6"/>
      <c r="GP68" s="7"/>
      <c r="GQ68" s="8"/>
      <c r="GR68" s="8"/>
      <c r="GS68" s="9"/>
      <c r="GT68" s="9"/>
      <c r="GU68" s="9"/>
      <c r="GV68" s="9"/>
      <c r="GW68" s="9"/>
      <c r="GX68" s="9"/>
      <c r="GY68" s="6"/>
      <c r="GZ68" s="7"/>
      <c r="HA68" s="8"/>
      <c r="HB68" s="8"/>
      <c r="HC68" s="9"/>
      <c r="HD68" s="9"/>
      <c r="HE68" s="9"/>
      <c r="HF68" s="9"/>
      <c r="HG68" s="9"/>
      <c r="HH68" s="9"/>
      <c r="HI68" s="6"/>
      <c r="HJ68" s="7"/>
      <c r="HK68" s="8"/>
      <c r="HL68" s="8"/>
      <c r="HM68" s="9"/>
      <c r="HN68" s="9"/>
      <c r="HO68" s="9"/>
      <c r="HP68" s="9"/>
      <c r="HQ68" s="9"/>
      <c r="HR68" s="9"/>
      <c r="HS68" s="6"/>
      <c r="HT68" s="7"/>
      <c r="HU68" s="8"/>
      <c r="HV68" s="8"/>
      <c r="HW68" s="9"/>
      <c r="HX68" s="9"/>
      <c r="HY68" s="9"/>
      <c r="HZ68" s="9"/>
      <c r="IA68" s="9"/>
      <c r="IB68" s="9"/>
      <c r="IC68" s="6"/>
      <c r="ID68" s="7"/>
      <c r="IE68" s="8"/>
      <c r="IF68" s="8"/>
      <c r="IG68" s="9"/>
      <c r="IH68" s="9"/>
      <c r="II68" s="9"/>
      <c r="IJ68" s="9"/>
      <c r="IK68" s="9"/>
      <c r="IL68" s="9"/>
      <c r="IM68" s="6"/>
      <c r="IN68" s="7"/>
      <c r="IO68" s="8"/>
      <c r="IP68" s="8"/>
      <c r="IQ68" s="9"/>
      <c r="IR68" s="9"/>
    </row>
    <row r="69" spans="1:252" s="10" customFormat="1" ht="15">
      <c r="A69" s="53" t="s">
        <v>99</v>
      </c>
      <c r="B69" s="19" t="s">
        <v>25</v>
      </c>
      <c r="C69" s="38">
        <v>3019768491.6500001</v>
      </c>
      <c r="D69" s="38">
        <v>1891259483.0999999</v>
      </c>
      <c r="E69" s="38">
        <f t="shared" si="0"/>
        <v>-1128509008.5500002</v>
      </c>
      <c r="F69" s="54">
        <f t="shared" si="2"/>
        <v>62.62928725594513</v>
      </c>
    </row>
    <row r="70" spans="1:252" s="10" customFormat="1" ht="16.5">
      <c r="A70" s="44" t="s">
        <v>47</v>
      </c>
      <c r="B70" s="43" t="s">
        <v>54</v>
      </c>
      <c r="C70" s="43">
        <f>C71+C72+C73+C74+C75</f>
        <v>16807443880.450001</v>
      </c>
      <c r="D70" s="43">
        <f>D71+D72+D73+D74+D75</f>
        <v>15013694870.769999</v>
      </c>
      <c r="E70" s="43">
        <f t="shared" si="0"/>
        <v>-1793749009.6800022</v>
      </c>
      <c r="F70" s="43">
        <f t="shared" si="2"/>
        <v>89.327651352348425</v>
      </c>
    </row>
    <row r="71" spans="1:252" s="10" customFormat="1" ht="18.75" customHeight="1">
      <c r="A71" s="53" t="s">
        <v>100</v>
      </c>
      <c r="B71" s="15" t="s">
        <v>122</v>
      </c>
      <c r="C71" s="38">
        <v>276085779.26999998</v>
      </c>
      <c r="D71" s="38">
        <v>290374701.06</v>
      </c>
      <c r="E71" s="38">
        <f t="shared" si="0"/>
        <v>14288921.790000021</v>
      </c>
      <c r="F71" s="54">
        <f t="shared" si="2"/>
        <v>105.17553704786297</v>
      </c>
    </row>
    <row r="72" spans="1:252" s="10" customFormat="1" ht="17.25" customHeight="1">
      <c r="A72" s="53" t="s">
        <v>101</v>
      </c>
      <c r="B72" s="15" t="s">
        <v>123</v>
      </c>
      <c r="C72" s="38">
        <v>2318148774.0100002</v>
      </c>
      <c r="D72" s="38">
        <v>2281061392.9699998</v>
      </c>
      <c r="E72" s="38">
        <f t="shared" si="0"/>
        <v>-37087381.040000439</v>
      </c>
      <c r="F72" s="54">
        <f t="shared" si="2"/>
        <v>98.400129385317854</v>
      </c>
    </row>
    <row r="73" spans="1:252" s="10" customFormat="1" ht="17.25" customHeight="1">
      <c r="A73" s="53" t="s">
        <v>102</v>
      </c>
      <c r="B73" s="15" t="s">
        <v>124</v>
      </c>
      <c r="C73" s="38">
        <v>8600146314.6599998</v>
      </c>
      <c r="D73" s="38">
        <v>7929950709.1599998</v>
      </c>
      <c r="E73" s="38">
        <f t="shared" si="0"/>
        <v>-670195605.5</v>
      </c>
      <c r="F73" s="54">
        <f t="shared" si="2"/>
        <v>92.207160425194516</v>
      </c>
    </row>
    <row r="74" spans="1:252" s="10" customFormat="1" ht="15">
      <c r="A74" s="53" t="s">
        <v>103</v>
      </c>
      <c r="B74" s="15" t="s">
        <v>55</v>
      </c>
      <c r="C74" s="38">
        <v>4797094439.9300003</v>
      </c>
      <c r="D74" s="38">
        <v>3551437002.5999999</v>
      </c>
      <c r="E74" s="38">
        <f t="shared" si="0"/>
        <v>-1245657437.3300004</v>
      </c>
      <c r="F74" s="54">
        <f t="shared" si="2"/>
        <v>74.033084965736535</v>
      </c>
    </row>
    <row r="75" spans="1:252" s="10" customFormat="1" ht="15">
      <c r="A75" s="53" t="s">
        <v>104</v>
      </c>
      <c r="B75" s="15" t="s">
        <v>125</v>
      </c>
      <c r="C75" s="38">
        <v>815968572.58000004</v>
      </c>
      <c r="D75" s="38">
        <v>960871064.98000002</v>
      </c>
      <c r="E75" s="38">
        <f t="shared" si="0"/>
        <v>144902492.39999998</v>
      </c>
      <c r="F75" s="54">
        <f t="shared" si="2"/>
        <v>117.75834232706228</v>
      </c>
    </row>
    <row r="76" spans="1:252" s="10" customFormat="1" ht="16.5">
      <c r="A76" s="44" t="s">
        <v>44</v>
      </c>
      <c r="B76" s="43" t="s">
        <v>26</v>
      </c>
      <c r="C76" s="43">
        <f>C77+C78+C79+C80</f>
        <v>1938805947.0900002</v>
      </c>
      <c r="D76" s="43">
        <f>D77+D78+D79+D80</f>
        <v>1260888800.1699998</v>
      </c>
      <c r="E76" s="43">
        <f t="shared" si="0"/>
        <v>-677917146.92000031</v>
      </c>
      <c r="F76" s="43">
        <f t="shared" si="2"/>
        <v>65.034296086335914</v>
      </c>
    </row>
    <row r="77" spans="1:252" s="10" customFormat="1" ht="15">
      <c r="A77" s="53" t="s">
        <v>105</v>
      </c>
      <c r="B77" s="14" t="s">
        <v>27</v>
      </c>
      <c r="C77" s="38">
        <v>172280776.11000001</v>
      </c>
      <c r="D77" s="38">
        <v>187301477.02000001</v>
      </c>
      <c r="E77" s="38">
        <f t="shared" si="0"/>
        <v>15020700.909999996</v>
      </c>
      <c r="F77" s="54">
        <f t="shared" ref="F77:F90" si="3">D77/C77*100</f>
        <v>108.71873301778567</v>
      </c>
    </row>
    <row r="78" spans="1:252" s="10" customFormat="1" ht="15">
      <c r="A78" s="53" t="s">
        <v>106</v>
      </c>
      <c r="B78" s="22" t="s">
        <v>28</v>
      </c>
      <c r="C78" s="38">
        <v>1240369673.48</v>
      </c>
      <c r="D78" s="38">
        <v>520863204.63999999</v>
      </c>
      <c r="E78" s="38">
        <f t="shared" si="0"/>
        <v>-719506468.84000003</v>
      </c>
      <c r="F78" s="54">
        <f t="shared" si="3"/>
        <v>41.992578162497175</v>
      </c>
    </row>
    <row r="79" spans="1:252" s="10" customFormat="1" ht="15">
      <c r="A79" s="53" t="s">
        <v>107</v>
      </c>
      <c r="B79" s="22" t="s">
        <v>29</v>
      </c>
      <c r="C79" s="37">
        <v>509501713.67000002</v>
      </c>
      <c r="D79" s="37">
        <v>532357941.94</v>
      </c>
      <c r="E79" s="37">
        <f t="shared" ref="E79:E90" si="4">D79-C79</f>
        <v>22856228.269999981</v>
      </c>
      <c r="F79" s="54">
        <f t="shared" si="3"/>
        <v>104.48599634834667</v>
      </c>
    </row>
    <row r="80" spans="1:252" s="10" customFormat="1" ht="15">
      <c r="A80" s="53" t="s">
        <v>108</v>
      </c>
      <c r="B80" s="22" t="s">
        <v>30</v>
      </c>
      <c r="C80" s="38">
        <v>16653783.83</v>
      </c>
      <c r="D80" s="38">
        <v>20366176.57</v>
      </c>
      <c r="E80" s="38">
        <f t="shared" si="4"/>
        <v>3712392.74</v>
      </c>
      <c r="F80" s="54">
        <f t="shared" si="3"/>
        <v>122.29158717259511</v>
      </c>
    </row>
    <row r="81" spans="1:6" s="10" customFormat="1" ht="16.5">
      <c r="A81" s="44" t="s">
        <v>50</v>
      </c>
      <c r="B81" s="43" t="s">
        <v>31</v>
      </c>
      <c r="C81" s="43">
        <f>C82+C83+C84</f>
        <v>142467886.78</v>
      </c>
      <c r="D81" s="43">
        <f>D82+D83+D84</f>
        <v>167950614.23000002</v>
      </c>
      <c r="E81" s="43">
        <f t="shared" si="4"/>
        <v>25482727.450000018</v>
      </c>
      <c r="F81" s="43">
        <f t="shared" si="3"/>
        <v>117.88664661626562</v>
      </c>
    </row>
    <row r="82" spans="1:6" s="10" customFormat="1" ht="15">
      <c r="A82" s="53" t="s">
        <v>109</v>
      </c>
      <c r="B82" s="22" t="s">
        <v>120</v>
      </c>
      <c r="C82" s="38">
        <v>55890411</v>
      </c>
      <c r="D82" s="38">
        <v>66600609.689999998</v>
      </c>
      <c r="E82" s="38">
        <f t="shared" si="4"/>
        <v>10710198.689999998</v>
      </c>
      <c r="F82" s="54">
        <f t="shared" si="3"/>
        <v>119.16285548517436</v>
      </c>
    </row>
    <row r="83" spans="1:6" s="10" customFormat="1" ht="15">
      <c r="A83" s="53" t="s">
        <v>110</v>
      </c>
      <c r="B83" s="22" t="s">
        <v>121</v>
      </c>
      <c r="C83" s="38">
        <v>65491387.259999998</v>
      </c>
      <c r="D83" s="38">
        <v>80038700.120000005</v>
      </c>
      <c r="E83" s="38">
        <f t="shared" si="4"/>
        <v>14547312.860000007</v>
      </c>
      <c r="F83" s="54">
        <f t="shared" si="3"/>
        <v>122.21255873271907</v>
      </c>
    </row>
    <row r="84" spans="1:6" s="10" customFormat="1" ht="15">
      <c r="A84" s="53" t="s">
        <v>111</v>
      </c>
      <c r="B84" s="21" t="s">
        <v>32</v>
      </c>
      <c r="C84" s="38">
        <v>21086088.52</v>
      </c>
      <c r="D84" s="38">
        <v>21311304.420000002</v>
      </c>
      <c r="E84" s="38">
        <f t="shared" si="4"/>
        <v>225215.90000000224</v>
      </c>
      <c r="F84" s="54">
        <f t="shared" si="3"/>
        <v>101.0680781302155</v>
      </c>
    </row>
    <row r="85" spans="1:6" s="10" customFormat="1" ht="31.5">
      <c r="A85" s="44" t="s">
        <v>45</v>
      </c>
      <c r="B85" s="43" t="s">
        <v>33</v>
      </c>
      <c r="C85" s="43">
        <f>C86</f>
        <v>137185581.93000001</v>
      </c>
      <c r="D85" s="43">
        <f>D86</f>
        <v>104953524.25</v>
      </c>
      <c r="E85" s="43">
        <f t="shared" si="4"/>
        <v>-32232057.680000007</v>
      </c>
      <c r="F85" s="43">
        <f t="shared" si="3"/>
        <v>76.504777523598165</v>
      </c>
    </row>
    <row r="86" spans="1:6" s="10" customFormat="1" ht="30">
      <c r="A86" s="53" t="s">
        <v>112</v>
      </c>
      <c r="B86" s="21" t="s">
        <v>34</v>
      </c>
      <c r="C86" s="38">
        <v>137185581.93000001</v>
      </c>
      <c r="D86" s="38">
        <v>104953524.25</v>
      </c>
      <c r="E86" s="38">
        <f t="shared" si="4"/>
        <v>-32232057.680000007</v>
      </c>
      <c r="F86" s="54">
        <f t="shared" si="3"/>
        <v>76.504777523598165</v>
      </c>
    </row>
    <row r="87" spans="1:6" s="10" customFormat="1" ht="63">
      <c r="A87" s="44" t="s">
        <v>113</v>
      </c>
      <c r="B87" s="43" t="s">
        <v>0</v>
      </c>
      <c r="C87" s="43">
        <f>C88+C89+C90</f>
        <v>0</v>
      </c>
      <c r="D87" s="43">
        <f>D88+D89+D90</f>
        <v>0</v>
      </c>
      <c r="E87" s="43">
        <f t="shared" si="4"/>
        <v>0</v>
      </c>
      <c r="F87" s="59" t="s">
        <v>165</v>
      </c>
    </row>
    <row r="88" spans="1:6" s="10" customFormat="1" ht="45" hidden="1">
      <c r="A88" s="32" t="s">
        <v>114</v>
      </c>
      <c r="B88" s="33" t="s">
        <v>35</v>
      </c>
      <c r="C88" s="27">
        <v>0</v>
      </c>
      <c r="D88" s="27">
        <v>0</v>
      </c>
      <c r="E88" s="27">
        <f t="shared" si="4"/>
        <v>0</v>
      </c>
      <c r="F88" s="34" t="e">
        <f t="shared" si="3"/>
        <v>#DIV/0!</v>
      </c>
    </row>
    <row r="89" spans="1:6" s="10" customFormat="1" ht="15" hidden="1">
      <c r="A89" s="24" t="s">
        <v>115</v>
      </c>
      <c r="B89" s="17" t="s">
        <v>36</v>
      </c>
      <c r="C89" s="29">
        <v>0</v>
      </c>
      <c r="D89" s="29">
        <v>0</v>
      </c>
      <c r="E89" s="29">
        <f t="shared" si="4"/>
        <v>0</v>
      </c>
      <c r="F89" s="28" t="e">
        <f t="shared" si="3"/>
        <v>#DIV/0!</v>
      </c>
    </row>
    <row r="90" spans="1:6" s="10" customFormat="1" ht="15.75" hidden="1" thickBot="1">
      <c r="A90" s="25" t="s">
        <v>116</v>
      </c>
      <c r="B90" s="26" t="s">
        <v>37</v>
      </c>
      <c r="C90" s="30">
        <v>0</v>
      </c>
      <c r="D90" s="30">
        <v>0</v>
      </c>
      <c r="E90" s="30">
        <f t="shared" si="4"/>
        <v>0</v>
      </c>
      <c r="F90" s="31" t="e">
        <f t="shared" si="3"/>
        <v>#DIV/0!</v>
      </c>
    </row>
    <row r="91" spans="1:6" s="10" customFormat="1">
      <c r="A91" s="3"/>
      <c r="B91" s="2"/>
      <c r="C91" s="2"/>
      <c r="D91" s="2"/>
      <c r="E91" s="1"/>
      <c r="F91" s="4"/>
    </row>
    <row r="92" spans="1:6" s="10" customFormat="1">
      <c r="A92" s="3"/>
      <c r="B92" s="2"/>
      <c r="C92" s="2"/>
      <c r="D92" s="2"/>
      <c r="E92" s="1"/>
      <c r="F92" s="4"/>
    </row>
    <row r="93" spans="1:6" s="10" customFormat="1">
      <c r="A93" s="3"/>
      <c r="B93" s="2"/>
      <c r="C93" s="2"/>
      <c r="D93" s="2"/>
      <c r="E93" s="1"/>
      <c r="F93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59055118110236227" right="0" top="0.39370078740157483" bottom="0.43307086614173229" header="0" footer="0.23622047244094491"/>
  <pageSetup paperSize="9" scale="60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Zlobina_k</cp:lastModifiedBy>
  <cp:lastPrinted>2022-07-27T07:31:11Z</cp:lastPrinted>
  <dcterms:created xsi:type="dcterms:W3CDTF">2004-10-14T10:30:02Z</dcterms:created>
  <dcterms:modified xsi:type="dcterms:W3CDTF">2023-10-23T08:45:28Z</dcterms:modified>
</cp:coreProperties>
</file>