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3"/>
  </bookViews>
  <sheets>
    <sheet name="подраздел 0701" sheetId="1" r:id="rId1"/>
    <sheet name="подраздел 0702" sheetId="2" r:id="rId2"/>
    <sheet name="подраздел 0703" sheetId="3" r:id="rId3"/>
    <sheet name="подраздел 1003" sheetId="4" r:id="rId4"/>
    <sheet name="Общий объем субсидии" sheetId="5" r:id="rId5"/>
  </sheets>
  <definedNames>
    <definedName name="_xlnm.Print_Titles" localSheetId="0">'подраздел 0701'!$A:$B</definedName>
    <definedName name="_xlnm.Print_Titles" localSheetId="1">'подраздел 0702'!$A:$B</definedName>
    <definedName name="_xlnm.Print_Titles" localSheetId="2">'подраздел 0703'!$A:$B</definedName>
    <definedName name="_xlnm.Print_Titles" localSheetId="3">'подраздел 1003'!$A:$B</definedName>
    <definedName name="_xlnm.Print_Area" localSheetId="4">'Общий объем субсидии'!$A$1:$H$41</definedName>
  </definedNames>
  <calcPr calcId="125725"/>
</workbook>
</file>

<file path=xl/calcChain.xml><?xml version="1.0" encoding="utf-8"?>
<calcChain xmlns="http://schemas.openxmlformats.org/spreadsheetml/2006/main">
  <c r="P37" i="4"/>
  <c r="E9" i="2" l="1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8"/>
  <c r="F8" i="5" l="1"/>
  <c r="E9"/>
  <c r="E10"/>
  <c r="E11"/>
  <c r="E12"/>
  <c r="E13"/>
  <c r="E14"/>
  <c r="E15"/>
  <c r="E16"/>
  <c r="E8"/>
  <c r="C39"/>
  <c r="C40"/>
  <c r="N23" i="3"/>
  <c r="N24"/>
  <c r="N25"/>
  <c r="N26"/>
  <c r="N27"/>
  <c r="N28"/>
  <c r="N29"/>
  <c r="N30"/>
  <c r="N31"/>
  <c r="N32"/>
  <c r="N33"/>
  <c r="N34"/>
  <c r="N35"/>
  <c r="N36"/>
  <c r="N37"/>
  <c r="N38"/>
  <c r="N39"/>
  <c r="N40"/>
  <c r="P39" i="1" l="1"/>
  <c r="P40"/>
  <c r="P40" i="4" l="1"/>
  <c r="F40" i="5" s="1"/>
  <c r="N9" i="4"/>
  <c r="P9" s="1"/>
  <c r="F9" i="5" s="1"/>
  <c r="N10" i="4"/>
  <c r="P10" s="1"/>
  <c r="F10" i="5" s="1"/>
  <c r="N11" i="4"/>
  <c r="P11" s="1"/>
  <c r="F11" i="5" s="1"/>
  <c r="N12" i="4"/>
  <c r="P12" s="1"/>
  <c r="F12" i="5" s="1"/>
  <c r="N13" i="4"/>
  <c r="P13" s="1"/>
  <c r="F13" i="5" s="1"/>
  <c r="N14" i="4"/>
  <c r="P14" s="1"/>
  <c r="F14" i="5" s="1"/>
  <c r="N15" i="4"/>
  <c r="P15" s="1"/>
  <c r="F15" i="5" s="1"/>
  <c r="N16" i="4"/>
  <c r="P16" s="1"/>
  <c r="F16" i="5" s="1"/>
  <c r="N17" i="4"/>
  <c r="P17" s="1"/>
  <c r="F17" i="5" s="1"/>
  <c r="N18" i="4"/>
  <c r="P18" s="1"/>
  <c r="F18" i="5" s="1"/>
  <c r="N19" i="4"/>
  <c r="P19" s="1"/>
  <c r="F19" i="5" s="1"/>
  <c r="N20" i="4"/>
  <c r="P20" s="1"/>
  <c r="F20" i="5" s="1"/>
  <c r="N21" i="4"/>
  <c r="P21" s="1"/>
  <c r="F21" i="5" s="1"/>
  <c r="N22" i="4"/>
  <c r="P22" s="1"/>
  <c r="F22" i="5" s="1"/>
  <c r="N23" i="4"/>
  <c r="P23" s="1"/>
  <c r="F23" i="5" s="1"/>
  <c r="N24" i="4"/>
  <c r="P24" s="1"/>
  <c r="F24" i="5" s="1"/>
  <c r="N25" i="4"/>
  <c r="P25" s="1"/>
  <c r="F25" i="5" s="1"/>
  <c r="N26" i="4"/>
  <c r="P26" s="1"/>
  <c r="F26" i="5" s="1"/>
  <c r="N27" i="4"/>
  <c r="P27" s="1"/>
  <c r="F27" i="5" s="1"/>
  <c r="N28" i="4"/>
  <c r="P28" s="1"/>
  <c r="F28" i="5" s="1"/>
  <c r="N29" i="4"/>
  <c r="P29" s="1"/>
  <c r="F29" i="5" s="1"/>
  <c r="N30" i="4"/>
  <c r="P30" s="1"/>
  <c r="F30" i="5" s="1"/>
  <c r="N31" i="4"/>
  <c r="P31" s="1"/>
  <c r="F31" i="5" s="1"/>
  <c r="N32" i="4"/>
  <c r="P32" s="1"/>
  <c r="F32" i="5" s="1"/>
  <c r="N33" i="4"/>
  <c r="P33" s="1"/>
  <c r="F33" i="5" s="1"/>
  <c r="N34" i="4"/>
  <c r="P34" s="1"/>
  <c r="F34" i="5" s="1"/>
  <c r="N35" i="4"/>
  <c r="P35" s="1"/>
  <c r="F35" i="5" s="1"/>
  <c r="N36" i="4"/>
  <c r="P36" s="1"/>
  <c r="F36" i="5" s="1"/>
  <c r="N37" i="4"/>
  <c r="F37" i="5" s="1"/>
  <c r="N38" i="4"/>
  <c r="P38" s="1"/>
  <c r="F38" i="5" s="1"/>
  <c r="N39" i="4"/>
  <c r="P39" s="1"/>
  <c r="F39" i="5" s="1"/>
  <c r="N40" i="4"/>
  <c r="N8"/>
  <c r="P8" s="1"/>
  <c r="P11" i="3"/>
  <c r="P12"/>
  <c r="P15"/>
  <c r="P16"/>
  <c r="P30"/>
  <c r="E30" i="5" s="1"/>
  <c r="P34" i="3"/>
  <c r="E34" i="5" s="1"/>
  <c r="P35" i="3"/>
  <c r="E35" i="5" s="1"/>
  <c r="P38" i="3"/>
  <c r="E38" i="5" s="1"/>
  <c r="P39" i="3"/>
  <c r="E39" i="5" s="1"/>
  <c r="N19" i="3"/>
  <c r="P19" s="1"/>
  <c r="E19" i="5" s="1"/>
  <c r="N20" i="3"/>
  <c r="P20" s="1"/>
  <c r="E20" i="5" s="1"/>
  <c r="N21" i="3"/>
  <c r="P21" s="1"/>
  <c r="E21" i="5" s="1"/>
  <c r="N22" i="3"/>
  <c r="P22" s="1"/>
  <c r="E22" i="5" s="1"/>
  <c r="P23" i="3"/>
  <c r="E23" i="5" s="1"/>
  <c r="P24" i="3"/>
  <c r="E24" i="5" s="1"/>
  <c r="N18" i="3"/>
  <c r="N9"/>
  <c r="P9" s="1"/>
  <c r="N10"/>
  <c r="P10" s="1"/>
  <c r="N11"/>
  <c r="N12"/>
  <c r="N13"/>
  <c r="P13" s="1"/>
  <c r="N14"/>
  <c r="P14" s="1"/>
  <c r="N15"/>
  <c r="N16"/>
  <c r="N17"/>
  <c r="P17" s="1"/>
  <c r="E17" i="5" s="1"/>
  <c r="P25" i="3"/>
  <c r="E25" i="5" s="1"/>
  <c r="P26" i="3"/>
  <c r="E26" i="5" s="1"/>
  <c r="P27" i="3"/>
  <c r="E27" i="5" s="1"/>
  <c r="P28" i="3"/>
  <c r="E28" i="5" s="1"/>
  <c r="P29" i="3"/>
  <c r="E29" i="5" s="1"/>
  <c r="P31" i="3"/>
  <c r="E31" i="5" s="1"/>
  <c r="P32" i="3"/>
  <c r="E32" i="5" s="1"/>
  <c r="P33" i="3"/>
  <c r="E33" i="5" s="1"/>
  <c r="P36" i="3"/>
  <c r="E36" i="5" s="1"/>
  <c r="P37" i="3"/>
  <c r="E37" i="5" s="1"/>
  <c r="P40" i="3"/>
  <c r="E40" i="5" s="1"/>
  <c r="N8" i="3"/>
  <c r="P8" s="1"/>
  <c r="N8" i="2"/>
  <c r="P8" s="1"/>
  <c r="D8" i="5" s="1"/>
  <c r="P18" i="3" l="1"/>
  <c r="E18" i="5" s="1"/>
  <c r="E41" s="1"/>
  <c r="F41"/>
  <c r="N10" i="2"/>
  <c r="P10" s="1"/>
  <c r="D10" i="5" s="1"/>
  <c r="N11" i="2"/>
  <c r="P11" s="1"/>
  <c r="D11" i="5" s="1"/>
  <c r="N12" i="2"/>
  <c r="P12" s="1"/>
  <c r="D12" i="5" s="1"/>
  <c r="N13" i="2"/>
  <c r="P13" s="1"/>
  <c r="D13" i="5" s="1"/>
  <c r="N14" i="2"/>
  <c r="P14" s="1"/>
  <c r="D14" i="5" s="1"/>
  <c r="N15" i="2"/>
  <c r="P15" s="1"/>
  <c r="D15" i="5" s="1"/>
  <c r="N16" i="2"/>
  <c r="P16" s="1"/>
  <c r="D16" i="5" s="1"/>
  <c r="N17" i="2"/>
  <c r="P17" s="1"/>
  <c r="D17" i="5" s="1"/>
  <c r="N18" i="2"/>
  <c r="P18" s="1"/>
  <c r="D18" i="5" s="1"/>
  <c r="N19" i="2"/>
  <c r="P19" s="1"/>
  <c r="D19" i="5" s="1"/>
  <c r="N20" i="2"/>
  <c r="P20" s="1"/>
  <c r="D20" i="5" s="1"/>
  <c r="N21" i="2"/>
  <c r="P21" s="1"/>
  <c r="N22"/>
  <c r="P22" s="1"/>
  <c r="N23"/>
  <c r="P23" s="1"/>
  <c r="D23" i="5" s="1"/>
  <c r="N24" i="2"/>
  <c r="P24" s="1"/>
  <c r="D24" i="5" s="1"/>
  <c r="N25" i="2"/>
  <c r="P25" s="1"/>
  <c r="D25" i="5" s="1"/>
  <c r="N26" i="2"/>
  <c r="P26" s="1"/>
  <c r="D26" i="5" s="1"/>
  <c r="N27" i="2"/>
  <c r="P27" s="1"/>
  <c r="D27" i="5" s="1"/>
  <c r="N28" i="2"/>
  <c r="P28" s="1"/>
  <c r="D28" i="5" s="1"/>
  <c r="N29" i="2"/>
  <c r="P29" s="1"/>
  <c r="D29" i="5" s="1"/>
  <c r="N30" i="2"/>
  <c r="P30" s="1"/>
  <c r="D30" i="5" s="1"/>
  <c r="N31" i="2"/>
  <c r="N32"/>
  <c r="P32" s="1"/>
  <c r="D32" i="5" s="1"/>
  <c r="N33" i="2"/>
  <c r="P33" s="1"/>
  <c r="D33" i="5" s="1"/>
  <c r="N34" i="2"/>
  <c r="P34" s="1"/>
  <c r="D34" i="5" s="1"/>
  <c r="N35" i="2"/>
  <c r="P35" s="1"/>
  <c r="D35" i="5" s="1"/>
  <c r="N36" i="2"/>
  <c r="P36" s="1"/>
  <c r="D36" i="5" s="1"/>
  <c r="N37" i="2"/>
  <c r="P37" s="1"/>
  <c r="D37" i="5" s="1"/>
  <c r="N38" i="2"/>
  <c r="P38" s="1"/>
  <c r="D38" i="5" s="1"/>
  <c r="N39" i="2"/>
  <c r="P39" s="1"/>
  <c r="D39" i="5" s="1"/>
  <c r="G39" s="1"/>
  <c r="N40" i="2"/>
  <c r="P40" s="1"/>
  <c r="D40" i="5" s="1"/>
  <c r="G40" s="1"/>
  <c r="P31" i="2" l="1"/>
  <c r="D31" i="5" s="1"/>
  <c r="D22"/>
  <c r="D21"/>
  <c r="N8" i="1"/>
  <c r="P8" s="1"/>
  <c r="N9"/>
  <c r="P9" s="1"/>
  <c r="C9" i="5" s="1"/>
  <c r="N10" i="1"/>
  <c r="P10" s="1"/>
  <c r="C10" i="5" s="1"/>
  <c r="G10" s="1"/>
  <c r="N11" i="1"/>
  <c r="P11" s="1"/>
  <c r="C11" i="5" s="1"/>
  <c r="G11" s="1"/>
  <c r="N12" i="1"/>
  <c r="P12" s="1"/>
  <c r="C12" i="5" s="1"/>
  <c r="G12" s="1"/>
  <c r="N13" i="1"/>
  <c r="P13" s="1"/>
  <c r="C13" i="5" s="1"/>
  <c r="G13" s="1"/>
  <c r="N14" i="1"/>
  <c r="P14" s="1"/>
  <c r="C14" i="5" s="1"/>
  <c r="G14" s="1"/>
  <c r="N15" i="1"/>
  <c r="P15" s="1"/>
  <c r="C15" i="5" s="1"/>
  <c r="G15" s="1"/>
  <c r="N16" i="1"/>
  <c r="P16" s="1"/>
  <c r="C16" i="5" s="1"/>
  <c r="G16" s="1"/>
  <c r="N17" i="1"/>
  <c r="P17" s="1"/>
  <c r="C17" i="5" s="1"/>
  <c r="G17" s="1"/>
  <c r="N18" i="1"/>
  <c r="P18" s="1"/>
  <c r="C18" i="5" s="1"/>
  <c r="G18" s="1"/>
  <c r="N19" i="1"/>
  <c r="P19" s="1"/>
  <c r="C19" i="5" s="1"/>
  <c r="G19" s="1"/>
  <c r="N20" i="1"/>
  <c r="P20" s="1"/>
  <c r="C20" i="5" s="1"/>
  <c r="G20" s="1"/>
  <c r="N21" i="1"/>
  <c r="P21" s="1"/>
  <c r="C21" i="5" s="1"/>
  <c r="N22" i="1"/>
  <c r="P22" s="1"/>
  <c r="C22" i="5" s="1"/>
  <c r="N23" i="1"/>
  <c r="P23" s="1"/>
  <c r="C23" i="5" s="1"/>
  <c r="G23" s="1"/>
  <c r="N24" i="1"/>
  <c r="P24" s="1"/>
  <c r="C24" i="5" s="1"/>
  <c r="G24" s="1"/>
  <c r="N25" i="1"/>
  <c r="P25" s="1"/>
  <c r="C25" i="5" s="1"/>
  <c r="G25" s="1"/>
  <c r="N26" i="1"/>
  <c r="P26" s="1"/>
  <c r="C26" i="5" s="1"/>
  <c r="G26" s="1"/>
  <c r="N27" i="1"/>
  <c r="P27" s="1"/>
  <c r="C27" i="5" s="1"/>
  <c r="G27" s="1"/>
  <c r="N28" i="1"/>
  <c r="P28" s="1"/>
  <c r="C28" i="5" s="1"/>
  <c r="G28" s="1"/>
  <c r="N29" i="1"/>
  <c r="P29" s="1"/>
  <c r="C29" i="5" s="1"/>
  <c r="G29" s="1"/>
  <c r="N30" i="1"/>
  <c r="P30" s="1"/>
  <c r="C30" i="5" s="1"/>
  <c r="G30" s="1"/>
  <c r="N31" i="1"/>
  <c r="P31" s="1"/>
  <c r="C31" i="5" s="1"/>
  <c r="N32" i="1"/>
  <c r="P32" s="1"/>
  <c r="C32" i="5" s="1"/>
  <c r="G32" s="1"/>
  <c r="N33" i="1"/>
  <c r="P33" s="1"/>
  <c r="C33" i="5" s="1"/>
  <c r="G33" s="1"/>
  <c r="N34" i="1"/>
  <c r="P34" s="1"/>
  <c r="C34" i="5" s="1"/>
  <c r="G34" s="1"/>
  <c r="N35" i="1"/>
  <c r="P35" s="1"/>
  <c r="C35" i="5" s="1"/>
  <c r="G35" s="1"/>
  <c r="N36" i="1"/>
  <c r="P36" s="1"/>
  <c r="C36" i="5" s="1"/>
  <c r="G36" s="1"/>
  <c r="N37" i="1"/>
  <c r="P37" s="1"/>
  <c r="C37" i="5" s="1"/>
  <c r="G37" s="1"/>
  <c r="N38" i="1"/>
  <c r="P38" s="1"/>
  <c r="C38" i="5" s="1"/>
  <c r="G38" s="1"/>
  <c r="N39" i="1"/>
  <c r="N40"/>
  <c r="N9" i="2"/>
  <c r="P9" s="1"/>
  <c r="D9" i="5" s="1"/>
  <c r="G31" l="1"/>
  <c r="G22"/>
  <c r="G21"/>
  <c r="D41"/>
  <c r="G9"/>
  <c r="C8"/>
  <c r="P41" i="4"/>
  <c r="N41"/>
  <c r="M41"/>
  <c r="L41"/>
  <c r="G41"/>
  <c r="E41"/>
  <c r="C41"/>
  <c r="P41" i="3"/>
  <c r="N41"/>
  <c r="M41"/>
  <c r="L41"/>
  <c r="G41"/>
  <c r="E41"/>
  <c r="C41"/>
  <c r="P41" i="2"/>
  <c r="N41"/>
  <c r="M41"/>
  <c r="L41"/>
  <c r="G41"/>
  <c r="E41"/>
  <c r="C41"/>
  <c r="E41" i="1"/>
  <c r="G41"/>
  <c r="L41"/>
  <c r="M41"/>
  <c r="N41"/>
  <c r="C41"/>
  <c r="G8" i="5" l="1"/>
  <c r="G41" s="1"/>
  <c r="C41"/>
  <c r="P41" i="1"/>
</calcChain>
</file>

<file path=xl/sharedStrings.xml><?xml version="1.0" encoding="utf-8"?>
<sst xmlns="http://schemas.openxmlformats.org/spreadsheetml/2006/main" count="287" uniqueCount="66">
  <si>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</si>
  <si>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</si>
  <si>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</si>
  <si>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</si>
  <si>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</si>
  <si>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</si>
  <si>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</si>
  <si>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</si>
  <si>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</si>
  <si>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</si>
  <si>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</si>
  <si>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</si>
  <si>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</si>
  <si>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</si>
  <si>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</si>
  <si>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</si>
  <si>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</si>
  <si>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</si>
  <si>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</si>
  <si>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</si>
  <si>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</si>
  <si>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</si>
  <si>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</si>
  <si>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</si>
  <si>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</si>
  <si>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</si>
  <si>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</si>
  <si>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</si>
  <si>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</si>
  <si>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</si>
  <si>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</si>
  <si>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</si>
  <si>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</si>
  <si>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</si>
  <si>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</si>
  <si>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</si>
  <si>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Планируемая численность выпускников профессиональных образовательных организаций и (или) образовательных организаций высшего образования, прибывших на работу в муниципальные образовательные организации Курской области, расположенные в сельских населенных пунктах, человек</t>
  </si>
  <si>
    <t xml:space="preserve"> Средний размер должностного оклада (ставки заработной платы), сложившийся в j-м муниципальном образовании, рублей</t>
  </si>
  <si>
    <t>Объем средств на выплату единовременного пособия на хозяйственное обзаведение в размере 6 должностных окладов (ставок заработной платы) выпускникам профессиональных образовательных организаций и (или) образовательных организаций высшего образования, прибывшим на работу в муниципальные образовательные организации Курской области, расположенные в сельских населенных пунктах, рублей</t>
  </si>
  <si>
    <t>Индекс-дефлятор, применяемый при формировании областного бюджета на очередной финансовый год для расчета объема средств на оплату труда</t>
  </si>
  <si>
    <t>Фактическая численность педагогических работников образовательных организаций, расположенных в сельских населенных пунктах, пользующихся услугами транспорта для проезда к месту работы и обратно, человек</t>
  </si>
  <si>
    <t>Средняя стоимость проезда, сложившаяся в j-м муниципальном образовании, рублей</t>
  </si>
  <si>
    <t>Количество поездок в день</t>
  </si>
  <si>
    <t>Планируемое количество рабочих дней по данным муниципального образования</t>
  </si>
  <si>
    <t>Индекс-дефлятор, применяемый при формировании областного бюджета на очередной финансовый год для расчета объема материальных затрат</t>
  </si>
  <si>
    <t xml:space="preserve"> Объем средств, необходимый на денежную компенсацию стоимости проезда к месту работы и обратно педагогическим работникам образовательных организаций, расположенных в сельских населенных пунктах, рублей</t>
  </si>
  <si>
    <t>Объем средств, необходимый на возмещение работникам образовательных организаций, признанным нуждающимися в получении жилья или улучшении жилищных условий, затрат на уплату процентов по кредитам и займам, полученным в российских кредитных организациях или иных организациях, имеющих право выдавать гражданам кредиты (займы) на приобретение или строительство жилья, рублей</t>
  </si>
  <si>
    <t xml:space="preserve"> Расчетная потребность в средствах j-го муниципального образования, необходимых на предоставление мер социальной поддержки работникам муниципальных образовательных организаций, рублей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</si>
  <si>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0701 "Дошкольное образование")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</si>
  <si>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0702 "Общее образование")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</si>
  <si>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0703 "Дополнительное образование детей")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</si>
  <si>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1003 "Социальное обеспечение населения")</t>
  </si>
  <si>
    <t>16=14*15/100</t>
  </si>
  <si>
    <t>х</t>
  </si>
  <si>
    <t>5=6*3*4</t>
  </si>
  <si>
    <t>12=7*8*9*10*11</t>
  </si>
  <si>
    <t>14=((5*6)+(12+13))</t>
  </si>
  <si>
    <t>7=3+4+5+6</t>
  </si>
  <si>
    <t>Доля финансирования расходного обязательства j-го муниципального образования, %</t>
  </si>
  <si>
    <t>Объем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2027 год, рублей</t>
  </si>
  <si>
    <t>Объем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2027 год 
по подразделу 0701 "Дошкольное образование", рублей</t>
  </si>
  <si>
    <t>Объем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2027 год 
по подразделу 0702 "Общее образование", рублей</t>
  </si>
  <si>
    <t>Объем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2027 год 
по подразделу 0703 "Дополнительное образование детей", рублей</t>
  </si>
  <si>
    <t>Объем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2027 год 
по подразделу 1003 "Социальное обеспечение населения", рублей</t>
  </si>
  <si>
    <t>Объем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2027 год - всего, рублей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</si>
  <si>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
 на 2027 год</t>
  </si>
</sst>
</file>

<file path=xl/styles.xml><?xml version="1.0" encoding="utf-8"?>
<styleSheet xmlns="http://schemas.openxmlformats.org/spreadsheetml/2006/main">
  <numFmts count="2">
    <numFmt numFmtId="164" formatCode="0.000000000000"/>
    <numFmt numFmtId="165" formatCode="0.000000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0" xfId="0" applyFont="1" applyFill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0" xfId="0" applyFont="1" applyAlignment="1">
      <alignment horizontal="center" wrapText="1"/>
    </xf>
    <xf numFmtId="0" fontId="5" fillId="0" borderId="1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3" fontId="4" fillId="0" borderId="1" xfId="0" applyNumberFormat="1" applyFont="1" applyBorder="1"/>
    <xf numFmtId="3" fontId="3" fillId="0" borderId="1" xfId="0" applyNumberFormat="1" applyFont="1" applyBorder="1"/>
    <xf numFmtId="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3" fontId="5" fillId="0" borderId="2" xfId="0" applyNumberFormat="1" applyFont="1" applyFill="1" applyBorder="1"/>
    <xf numFmtId="3" fontId="5" fillId="0" borderId="3" xfId="0" applyNumberFormat="1" applyFont="1" applyFill="1" applyBorder="1"/>
    <xf numFmtId="3" fontId="5" fillId="0" borderId="0" xfId="0" applyNumberFormat="1" applyFont="1" applyFill="1"/>
    <xf numFmtId="0" fontId="5" fillId="0" borderId="3" xfId="0" applyFont="1" applyFill="1" applyBorder="1" applyAlignment="1">
      <alignment horizontal="right"/>
    </xf>
    <xf numFmtId="4" fontId="5" fillId="0" borderId="3" xfId="0" applyNumberFormat="1" applyFont="1" applyFill="1" applyBorder="1" applyAlignment="1">
      <alignment horizontal="right"/>
    </xf>
    <xf numFmtId="4" fontId="5" fillId="0" borderId="2" xfId="0" applyNumberFormat="1" applyFont="1" applyFill="1" applyBorder="1"/>
    <xf numFmtId="4" fontId="5" fillId="0" borderId="3" xfId="0" applyNumberFormat="1" applyFont="1" applyFill="1" applyBorder="1"/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3" fontId="3" fillId="0" borderId="6" xfId="0" applyNumberFormat="1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/>
    <xf numFmtId="164" fontId="3" fillId="0" borderId="1" xfId="0" applyNumberFormat="1" applyFont="1" applyBorder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80" zoomScaleNormal="100" zoomScaleSheetLayoutView="8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C34" sqref="C34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.85546875" customWidth="1"/>
    <col min="10" max="10" width="11.140625" customWidth="1"/>
    <col min="11" max="11" width="16.85546875" customWidth="1"/>
    <col min="12" max="12" width="19" customWidth="1"/>
    <col min="13" max="14" width="30.28515625" customWidth="1"/>
    <col min="15" max="15" width="21.140625" customWidth="1"/>
    <col min="16" max="16" width="16.85546875" customWidth="1"/>
  </cols>
  <sheetData>
    <row r="2" spans="1:16" ht="15.75" customHeight="1">
      <c r="A2" s="1"/>
      <c r="B2" s="1"/>
      <c r="C2" s="48" t="s">
        <v>48</v>
      </c>
      <c r="D2" s="48"/>
      <c r="E2" s="48"/>
      <c r="F2" s="48"/>
      <c r="G2" s="48"/>
      <c r="H2" s="13"/>
      <c r="I2" s="13"/>
      <c r="J2" s="13"/>
      <c r="K2" s="13"/>
      <c r="L2" s="11"/>
      <c r="M2" s="11"/>
      <c r="N2" s="11"/>
      <c r="O2" s="11"/>
      <c r="P2" s="11"/>
    </row>
    <row r="3" spans="1:16" ht="36" customHeight="1">
      <c r="A3" s="1"/>
      <c r="B3" s="1"/>
      <c r="C3" s="48"/>
      <c r="D3" s="48"/>
      <c r="E3" s="48"/>
      <c r="F3" s="48"/>
      <c r="G3" s="48"/>
      <c r="H3" s="13"/>
      <c r="I3" s="13"/>
      <c r="J3" s="13"/>
      <c r="K3" s="13"/>
      <c r="L3" s="11"/>
      <c r="M3" s="11"/>
      <c r="N3" s="11"/>
      <c r="O3" s="11"/>
      <c r="P3" s="11"/>
    </row>
    <row r="4" spans="1:16" ht="36" customHeight="1">
      <c r="A4" s="1"/>
      <c r="B4" s="1"/>
      <c r="C4" s="1"/>
      <c r="D4" s="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15" customHeight="1">
      <c r="A5" s="42" t="s">
        <v>0</v>
      </c>
      <c r="B5" s="42" t="s">
        <v>1</v>
      </c>
      <c r="C5" s="42" t="s">
        <v>36</v>
      </c>
      <c r="D5" s="42" t="s">
        <v>37</v>
      </c>
      <c r="E5" s="44" t="s">
        <v>38</v>
      </c>
      <c r="F5" s="42" t="s">
        <v>39</v>
      </c>
      <c r="G5" s="42" t="s">
        <v>40</v>
      </c>
      <c r="H5" s="42" t="s">
        <v>41</v>
      </c>
      <c r="I5" s="42" t="s">
        <v>42</v>
      </c>
      <c r="J5" s="42" t="s">
        <v>43</v>
      </c>
      <c r="K5" s="42" t="s">
        <v>44</v>
      </c>
      <c r="L5" s="42" t="s">
        <v>45</v>
      </c>
      <c r="M5" s="44" t="s">
        <v>46</v>
      </c>
      <c r="N5" s="44" t="s">
        <v>47</v>
      </c>
      <c r="O5" s="42" t="s">
        <v>58</v>
      </c>
      <c r="P5" s="46" t="s">
        <v>59</v>
      </c>
    </row>
    <row r="6" spans="1:16" ht="239.25" customHeight="1">
      <c r="A6" s="43"/>
      <c r="B6" s="43"/>
      <c r="C6" s="43"/>
      <c r="D6" s="43"/>
      <c r="E6" s="45"/>
      <c r="F6" s="43"/>
      <c r="G6" s="43"/>
      <c r="H6" s="43"/>
      <c r="I6" s="43"/>
      <c r="J6" s="43"/>
      <c r="K6" s="43"/>
      <c r="L6" s="43"/>
      <c r="M6" s="45"/>
      <c r="N6" s="45"/>
      <c r="O6" s="43"/>
      <c r="P6" s="47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56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2"/>
      <c r="F8" s="2"/>
      <c r="G8" s="4">
        <v>9</v>
      </c>
      <c r="H8" s="17">
        <v>19.2</v>
      </c>
      <c r="I8" s="4">
        <v>2</v>
      </c>
      <c r="J8" s="4">
        <v>237</v>
      </c>
      <c r="K8" s="4"/>
      <c r="L8" s="16">
        <v>81783</v>
      </c>
      <c r="M8" s="4"/>
      <c r="N8" s="16">
        <f>ROUND((E8*F8)+L8+M8,0)</f>
        <v>81783</v>
      </c>
      <c r="O8" s="17">
        <v>5</v>
      </c>
      <c r="P8" s="16">
        <f>ROUND(N8*O8/100,0)</f>
        <v>4089</v>
      </c>
    </row>
    <row r="9" spans="1:16">
      <c r="A9" s="4">
        <v>2</v>
      </c>
      <c r="B9" s="5" t="s">
        <v>3</v>
      </c>
      <c r="C9" s="5"/>
      <c r="D9" s="5"/>
      <c r="E9" s="2"/>
      <c r="F9" s="2"/>
      <c r="G9" s="4"/>
      <c r="H9" s="17"/>
      <c r="I9" s="4"/>
      <c r="J9" s="4"/>
      <c r="K9" s="4"/>
      <c r="L9" s="16"/>
      <c r="M9" s="4"/>
      <c r="N9" s="16">
        <f t="shared" ref="N9:N40" si="0">ROUND((E9*F9)+L9+M9,0)</f>
        <v>0</v>
      </c>
      <c r="O9" s="17"/>
      <c r="P9" s="16">
        <f t="shared" ref="P9:P40" si="1">ROUND(N9*O9/100,0)</f>
        <v>0</v>
      </c>
    </row>
    <row r="10" spans="1:16">
      <c r="A10" s="4">
        <v>3</v>
      </c>
      <c r="B10" s="6" t="s">
        <v>4</v>
      </c>
      <c r="C10" s="6"/>
      <c r="D10" s="6"/>
      <c r="E10" s="2"/>
      <c r="F10" s="2"/>
      <c r="G10" s="4">
        <v>5</v>
      </c>
      <c r="H10" s="17">
        <v>16</v>
      </c>
      <c r="I10" s="4">
        <v>2</v>
      </c>
      <c r="J10" s="4">
        <v>252</v>
      </c>
      <c r="K10" s="4"/>
      <c r="L10" s="16">
        <v>40320</v>
      </c>
      <c r="M10" s="4"/>
      <c r="N10" s="16">
        <f t="shared" si="0"/>
        <v>40320</v>
      </c>
      <c r="O10" s="17">
        <v>5</v>
      </c>
      <c r="P10" s="16">
        <f t="shared" si="1"/>
        <v>2016</v>
      </c>
    </row>
    <row r="11" spans="1:16">
      <c r="A11" s="4">
        <v>4</v>
      </c>
      <c r="B11" s="6" t="s">
        <v>5</v>
      </c>
      <c r="C11" s="6"/>
      <c r="D11" s="6"/>
      <c r="E11" s="2"/>
      <c r="F11" s="2"/>
      <c r="G11" s="4"/>
      <c r="H11" s="17"/>
      <c r="I11" s="4"/>
      <c r="J11" s="4"/>
      <c r="K11" s="4"/>
      <c r="L11" s="16"/>
      <c r="M11" s="4"/>
      <c r="N11" s="16">
        <f t="shared" si="0"/>
        <v>0</v>
      </c>
      <c r="O11" s="17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2"/>
      <c r="F12" s="2"/>
      <c r="G12" s="4"/>
      <c r="H12" s="17"/>
      <c r="I12" s="4"/>
      <c r="J12" s="4"/>
      <c r="K12" s="4"/>
      <c r="L12" s="16"/>
      <c r="M12" s="4"/>
      <c r="N12" s="16">
        <f t="shared" si="0"/>
        <v>0</v>
      </c>
      <c r="O12" s="17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2"/>
      <c r="F13" s="2"/>
      <c r="G13" s="4"/>
      <c r="H13" s="17"/>
      <c r="I13" s="4"/>
      <c r="J13" s="4"/>
      <c r="K13" s="4"/>
      <c r="L13" s="16"/>
      <c r="M13" s="4"/>
      <c r="N13" s="16">
        <f t="shared" si="0"/>
        <v>0</v>
      </c>
      <c r="O13" s="17"/>
      <c r="P13" s="16">
        <f t="shared" si="1"/>
        <v>0</v>
      </c>
    </row>
    <row r="14" spans="1:16">
      <c r="A14" s="4">
        <v>7</v>
      </c>
      <c r="B14" s="6" t="s">
        <v>8</v>
      </c>
      <c r="C14" s="6"/>
      <c r="D14" s="6"/>
      <c r="E14" s="2"/>
      <c r="F14" s="2"/>
      <c r="G14" s="4">
        <v>7</v>
      </c>
      <c r="H14" s="17">
        <v>35</v>
      </c>
      <c r="I14" s="4">
        <v>2</v>
      </c>
      <c r="J14" s="4">
        <v>206</v>
      </c>
      <c r="K14" s="4"/>
      <c r="L14" s="16">
        <v>100940</v>
      </c>
      <c r="M14" s="4"/>
      <c r="N14" s="16">
        <f t="shared" si="0"/>
        <v>100940</v>
      </c>
      <c r="O14" s="17">
        <v>5</v>
      </c>
      <c r="P14" s="16">
        <f t="shared" si="1"/>
        <v>5047</v>
      </c>
    </row>
    <row r="15" spans="1:16">
      <c r="A15" s="4">
        <v>8</v>
      </c>
      <c r="B15" s="6" t="s">
        <v>9</v>
      </c>
      <c r="C15" s="6"/>
      <c r="D15" s="6"/>
      <c r="E15" s="2"/>
      <c r="F15" s="2"/>
      <c r="G15" s="4">
        <v>1</v>
      </c>
      <c r="H15" s="17">
        <v>50</v>
      </c>
      <c r="I15" s="4">
        <v>2</v>
      </c>
      <c r="J15" s="4">
        <v>248</v>
      </c>
      <c r="K15" s="4"/>
      <c r="L15" s="16">
        <v>24800</v>
      </c>
      <c r="M15" s="4"/>
      <c r="N15" s="16">
        <f t="shared" si="0"/>
        <v>24800</v>
      </c>
      <c r="O15" s="17">
        <v>5</v>
      </c>
      <c r="P15" s="16">
        <f t="shared" si="1"/>
        <v>1240</v>
      </c>
    </row>
    <row r="16" spans="1:16">
      <c r="A16" s="4">
        <v>9</v>
      </c>
      <c r="B16" s="6" t="s">
        <v>10</v>
      </c>
      <c r="C16" s="6"/>
      <c r="D16" s="6"/>
      <c r="E16" s="2"/>
      <c r="F16" s="2"/>
      <c r="G16" s="4"/>
      <c r="H16" s="17"/>
      <c r="I16" s="4"/>
      <c r="J16" s="4"/>
      <c r="K16" s="4"/>
      <c r="L16" s="16"/>
      <c r="M16" s="4"/>
      <c r="N16" s="16">
        <f t="shared" si="0"/>
        <v>0</v>
      </c>
      <c r="O16" s="17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2"/>
      <c r="F17" s="2"/>
      <c r="G17" s="4">
        <v>2</v>
      </c>
      <c r="H17" s="17">
        <v>33</v>
      </c>
      <c r="I17" s="4">
        <v>2</v>
      </c>
      <c r="J17" s="4">
        <v>192</v>
      </c>
      <c r="K17" s="4"/>
      <c r="L17" s="16">
        <v>25344</v>
      </c>
      <c r="M17" s="4"/>
      <c r="N17" s="16">
        <f t="shared" si="0"/>
        <v>25344</v>
      </c>
      <c r="O17" s="17">
        <v>5</v>
      </c>
      <c r="P17" s="16">
        <f t="shared" si="1"/>
        <v>1267</v>
      </c>
    </row>
    <row r="18" spans="1:16">
      <c r="A18" s="4">
        <v>11</v>
      </c>
      <c r="B18" s="6" t="s">
        <v>12</v>
      </c>
      <c r="C18" s="6"/>
      <c r="D18" s="6"/>
      <c r="E18" s="2"/>
      <c r="F18" s="2"/>
      <c r="G18" s="4">
        <v>26</v>
      </c>
      <c r="H18" s="17">
        <v>37.08</v>
      </c>
      <c r="I18" s="4">
        <v>2</v>
      </c>
      <c r="J18" s="4">
        <v>218</v>
      </c>
      <c r="K18" s="4"/>
      <c r="L18" s="16">
        <v>419877</v>
      </c>
      <c r="M18" s="4"/>
      <c r="N18" s="16">
        <f t="shared" si="0"/>
        <v>419877</v>
      </c>
      <c r="O18" s="17">
        <v>5</v>
      </c>
      <c r="P18" s="16">
        <f t="shared" si="1"/>
        <v>20994</v>
      </c>
    </row>
    <row r="19" spans="1:16">
      <c r="A19" s="4">
        <v>12</v>
      </c>
      <c r="B19" s="6" t="s">
        <v>13</v>
      </c>
      <c r="C19" s="6"/>
      <c r="D19" s="6"/>
      <c r="E19" s="2"/>
      <c r="F19" s="2"/>
      <c r="G19" s="4"/>
      <c r="H19" s="17"/>
      <c r="I19" s="4"/>
      <c r="J19" s="4"/>
      <c r="K19" s="4"/>
      <c r="L19" s="16"/>
      <c r="M19" s="4"/>
      <c r="N19" s="16">
        <f t="shared" si="0"/>
        <v>0</v>
      </c>
      <c r="O19" s="17"/>
      <c r="P19" s="16">
        <f t="shared" si="1"/>
        <v>0</v>
      </c>
    </row>
    <row r="20" spans="1:16">
      <c r="A20" s="4">
        <v>13</v>
      </c>
      <c r="B20" s="6" t="s">
        <v>14</v>
      </c>
      <c r="C20" s="6"/>
      <c r="D20" s="6"/>
      <c r="E20" s="2"/>
      <c r="F20" s="2"/>
      <c r="G20" s="4"/>
      <c r="H20" s="17"/>
      <c r="I20" s="4"/>
      <c r="J20" s="4"/>
      <c r="K20" s="4"/>
      <c r="L20" s="16"/>
      <c r="M20" s="4"/>
      <c r="N20" s="16">
        <f t="shared" si="0"/>
        <v>0</v>
      </c>
      <c r="O20" s="17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2"/>
      <c r="F21" s="2"/>
      <c r="G21" s="4"/>
      <c r="H21" s="17"/>
      <c r="I21" s="4"/>
      <c r="J21" s="4"/>
      <c r="K21" s="4"/>
      <c r="L21" s="16"/>
      <c r="M21" s="4"/>
      <c r="N21" s="16">
        <f t="shared" si="0"/>
        <v>0</v>
      </c>
      <c r="O21" s="17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2"/>
      <c r="F22" s="2"/>
      <c r="G22" s="4">
        <v>1</v>
      </c>
      <c r="H22" s="17">
        <v>66.7</v>
      </c>
      <c r="I22" s="4">
        <v>2</v>
      </c>
      <c r="J22" s="4">
        <v>225</v>
      </c>
      <c r="K22" s="4"/>
      <c r="L22" s="16">
        <v>30015</v>
      </c>
      <c r="M22" s="4"/>
      <c r="N22" s="16">
        <f t="shared" si="0"/>
        <v>30015</v>
      </c>
      <c r="O22" s="17">
        <v>5</v>
      </c>
      <c r="P22" s="16">
        <f t="shared" si="1"/>
        <v>1501</v>
      </c>
    </row>
    <row r="23" spans="1:16">
      <c r="A23" s="4">
        <v>16</v>
      </c>
      <c r="B23" s="6" t="s">
        <v>17</v>
      </c>
      <c r="C23" s="6"/>
      <c r="D23" s="6"/>
      <c r="E23" s="2"/>
      <c r="F23" s="2"/>
      <c r="G23" s="4">
        <v>2</v>
      </c>
      <c r="H23" s="17">
        <v>20.58</v>
      </c>
      <c r="I23" s="4">
        <v>2</v>
      </c>
      <c r="J23" s="4">
        <v>173</v>
      </c>
      <c r="K23" s="4"/>
      <c r="L23" s="16">
        <v>14256</v>
      </c>
      <c r="M23" s="4"/>
      <c r="N23" s="16">
        <f t="shared" si="0"/>
        <v>14256</v>
      </c>
      <c r="O23" s="17">
        <v>5</v>
      </c>
      <c r="P23" s="16">
        <f t="shared" si="1"/>
        <v>713</v>
      </c>
    </row>
    <row r="24" spans="1:16">
      <c r="A24" s="4">
        <v>17</v>
      </c>
      <c r="B24" s="6" t="s">
        <v>18</v>
      </c>
      <c r="C24" s="6"/>
      <c r="D24" s="6"/>
      <c r="E24" s="2"/>
      <c r="F24" s="2"/>
      <c r="G24" s="4">
        <v>7</v>
      </c>
      <c r="H24" s="17">
        <v>38</v>
      </c>
      <c r="I24" s="4">
        <v>2</v>
      </c>
      <c r="J24" s="4">
        <v>243</v>
      </c>
      <c r="K24" s="4"/>
      <c r="L24" s="16">
        <v>128896</v>
      </c>
      <c r="M24" s="4"/>
      <c r="N24" s="16">
        <f t="shared" si="0"/>
        <v>128896</v>
      </c>
      <c r="O24" s="17">
        <v>5</v>
      </c>
      <c r="P24" s="16">
        <f t="shared" si="1"/>
        <v>6445</v>
      </c>
    </row>
    <row r="25" spans="1:16">
      <c r="A25" s="4">
        <v>18</v>
      </c>
      <c r="B25" s="6" t="s">
        <v>19</v>
      </c>
      <c r="C25" s="6"/>
      <c r="D25" s="6"/>
      <c r="E25" s="2"/>
      <c r="F25" s="2"/>
      <c r="G25" s="4"/>
      <c r="H25" s="17"/>
      <c r="I25" s="4"/>
      <c r="J25" s="4"/>
      <c r="K25" s="4"/>
      <c r="L25" s="16"/>
      <c r="M25" s="4"/>
      <c r="N25" s="16">
        <f t="shared" si="0"/>
        <v>0</v>
      </c>
      <c r="O25" s="17"/>
      <c r="P25" s="16">
        <f t="shared" si="1"/>
        <v>0</v>
      </c>
    </row>
    <row r="26" spans="1:16">
      <c r="A26" s="4">
        <v>19</v>
      </c>
      <c r="B26" s="6" t="s">
        <v>20</v>
      </c>
      <c r="C26" s="6"/>
      <c r="D26" s="6"/>
      <c r="E26" s="2"/>
      <c r="F26" s="2"/>
      <c r="G26" s="4"/>
      <c r="H26" s="17"/>
      <c r="I26" s="4"/>
      <c r="J26" s="4"/>
      <c r="K26" s="4"/>
      <c r="L26" s="16"/>
      <c r="M26" s="4"/>
      <c r="N26" s="16">
        <f t="shared" si="0"/>
        <v>0</v>
      </c>
      <c r="O26" s="17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2"/>
      <c r="F27" s="2"/>
      <c r="G27" s="4">
        <v>3</v>
      </c>
      <c r="H27" s="17">
        <v>33</v>
      </c>
      <c r="I27" s="4">
        <v>2</v>
      </c>
      <c r="J27" s="4">
        <v>217</v>
      </c>
      <c r="K27" s="4"/>
      <c r="L27" s="16">
        <v>42966</v>
      </c>
      <c r="M27" s="4"/>
      <c r="N27" s="16">
        <f t="shared" si="0"/>
        <v>42966</v>
      </c>
      <c r="O27" s="17">
        <v>5</v>
      </c>
      <c r="P27" s="16">
        <f t="shared" si="1"/>
        <v>2148</v>
      </c>
    </row>
    <row r="28" spans="1:16">
      <c r="A28" s="4">
        <v>21</v>
      </c>
      <c r="B28" s="6" t="s">
        <v>22</v>
      </c>
      <c r="C28" s="6"/>
      <c r="D28" s="6"/>
      <c r="E28" s="2"/>
      <c r="F28" s="2"/>
      <c r="G28" s="4"/>
      <c r="H28" s="17"/>
      <c r="I28" s="4"/>
      <c r="J28" s="4"/>
      <c r="K28" s="4"/>
      <c r="L28" s="16"/>
      <c r="M28" s="4"/>
      <c r="N28" s="16">
        <f t="shared" si="0"/>
        <v>0</v>
      </c>
      <c r="O28" s="17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2"/>
      <c r="F29" s="2"/>
      <c r="G29" s="4"/>
      <c r="H29" s="17"/>
      <c r="I29" s="4"/>
      <c r="J29" s="4"/>
      <c r="K29" s="4"/>
      <c r="L29" s="16"/>
      <c r="M29" s="4"/>
      <c r="N29" s="16">
        <f t="shared" si="0"/>
        <v>0</v>
      </c>
      <c r="O29" s="17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2"/>
      <c r="F30" s="2"/>
      <c r="G30" s="4">
        <v>20</v>
      </c>
      <c r="H30" s="17">
        <v>24.9</v>
      </c>
      <c r="I30" s="4">
        <v>2</v>
      </c>
      <c r="J30" s="4">
        <v>120</v>
      </c>
      <c r="K30" s="4"/>
      <c r="L30" s="16">
        <v>119520</v>
      </c>
      <c r="M30" s="4"/>
      <c r="N30" s="16">
        <f t="shared" si="0"/>
        <v>119520</v>
      </c>
      <c r="O30" s="17">
        <v>5</v>
      </c>
      <c r="P30" s="16">
        <f t="shared" si="1"/>
        <v>5976</v>
      </c>
    </row>
    <row r="31" spans="1:16">
      <c r="A31" s="4">
        <v>24</v>
      </c>
      <c r="B31" s="6" t="s">
        <v>25</v>
      </c>
      <c r="C31" s="6"/>
      <c r="D31" s="6"/>
      <c r="E31" s="2"/>
      <c r="F31" s="2"/>
      <c r="G31" s="4"/>
      <c r="H31" s="17"/>
      <c r="I31" s="4"/>
      <c r="J31" s="4"/>
      <c r="K31" s="4"/>
      <c r="L31" s="16"/>
      <c r="M31" s="4"/>
      <c r="N31" s="16">
        <f t="shared" si="0"/>
        <v>0</v>
      </c>
      <c r="O31" s="17"/>
      <c r="P31" s="16">
        <f t="shared" si="1"/>
        <v>0</v>
      </c>
    </row>
    <row r="32" spans="1:16">
      <c r="A32" s="4">
        <v>25</v>
      </c>
      <c r="B32" s="6" t="s">
        <v>26</v>
      </c>
      <c r="C32" s="6"/>
      <c r="D32" s="6"/>
      <c r="E32" s="2"/>
      <c r="F32" s="2"/>
      <c r="G32" s="4">
        <v>2</v>
      </c>
      <c r="H32" s="17">
        <v>14.3</v>
      </c>
      <c r="I32" s="4">
        <v>2</v>
      </c>
      <c r="J32" s="4">
        <v>210</v>
      </c>
      <c r="K32" s="4"/>
      <c r="L32" s="16">
        <v>12012</v>
      </c>
      <c r="M32" s="4"/>
      <c r="N32" s="16">
        <f t="shared" si="0"/>
        <v>12012</v>
      </c>
      <c r="O32" s="17">
        <v>5</v>
      </c>
      <c r="P32" s="16">
        <f t="shared" si="1"/>
        <v>601</v>
      </c>
    </row>
    <row r="33" spans="1:16">
      <c r="A33" s="4">
        <v>26</v>
      </c>
      <c r="B33" s="6" t="s">
        <v>27</v>
      </c>
      <c r="C33" s="6"/>
      <c r="D33" s="6"/>
      <c r="E33" s="2"/>
      <c r="F33" s="2"/>
      <c r="G33" s="4">
        <v>1</v>
      </c>
      <c r="H33" s="17">
        <v>9</v>
      </c>
      <c r="I33" s="4">
        <v>2</v>
      </c>
      <c r="J33" s="4">
        <v>206</v>
      </c>
      <c r="K33" s="4"/>
      <c r="L33" s="16">
        <v>3708</v>
      </c>
      <c r="M33" s="4"/>
      <c r="N33" s="16">
        <f t="shared" si="0"/>
        <v>3708</v>
      </c>
      <c r="O33" s="17">
        <v>5</v>
      </c>
      <c r="P33" s="16">
        <f t="shared" si="1"/>
        <v>185</v>
      </c>
    </row>
    <row r="34" spans="1:16">
      <c r="A34" s="4">
        <v>27</v>
      </c>
      <c r="B34" s="6" t="s">
        <v>28</v>
      </c>
      <c r="C34" s="6"/>
      <c r="D34" s="6"/>
      <c r="E34" s="2"/>
      <c r="F34" s="2"/>
      <c r="G34" s="4"/>
      <c r="H34" s="17"/>
      <c r="I34" s="4"/>
      <c r="J34" s="4"/>
      <c r="K34" s="4"/>
      <c r="L34" s="16"/>
      <c r="M34" s="4"/>
      <c r="N34" s="16">
        <f t="shared" si="0"/>
        <v>0</v>
      </c>
      <c r="O34" s="17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2"/>
      <c r="F35" s="2"/>
      <c r="G35" s="4"/>
      <c r="H35" s="17"/>
      <c r="I35" s="4"/>
      <c r="J35" s="4"/>
      <c r="K35" s="4"/>
      <c r="L35" s="16"/>
      <c r="M35" s="4"/>
      <c r="N35" s="16">
        <f t="shared" si="0"/>
        <v>0</v>
      </c>
      <c r="O35" s="17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2"/>
      <c r="F36" s="2"/>
      <c r="G36" s="4"/>
      <c r="H36" s="17"/>
      <c r="I36" s="4"/>
      <c r="J36" s="4"/>
      <c r="K36" s="4"/>
      <c r="L36" s="16"/>
      <c r="M36" s="4"/>
      <c r="N36" s="16">
        <f t="shared" si="0"/>
        <v>0</v>
      </c>
      <c r="O36" s="17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7"/>
      <c r="E37" s="2"/>
      <c r="F37" s="2"/>
      <c r="G37" s="4"/>
      <c r="H37" s="17"/>
      <c r="I37" s="4"/>
      <c r="J37" s="4"/>
      <c r="K37" s="4"/>
      <c r="L37" s="16"/>
      <c r="M37" s="4"/>
      <c r="N37" s="16">
        <f t="shared" si="0"/>
        <v>0</v>
      </c>
      <c r="O37" s="17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6"/>
      <c r="E38" s="2"/>
      <c r="F38" s="2"/>
      <c r="G38" s="4"/>
      <c r="H38" s="17"/>
      <c r="I38" s="4"/>
      <c r="J38" s="4"/>
      <c r="K38" s="4"/>
      <c r="L38" s="16"/>
      <c r="M38" s="4"/>
      <c r="N38" s="16">
        <f t="shared" si="0"/>
        <v>0</v>
      </c>
      <c r="O38" s="17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6"/>
      <c r="E39" s="2"/>
      <c r="F39" s="2"/>
      <c r="G39" s="4"/>
      <c r="H39" s="17"/>
      <c r="I39" s="4"/>
      <c r="J39" s="4"/>
      <c r="K39" s="4"/>
      <c r="L39" s="16"/>
      <c r="M39" s="4"/>
      <c r="N39" s="16">
        <f t="shared" si="0"/>
        <v>0</v>
      </c>
      <c r="O39" s="17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2"/>
      <c r="F40" s="2"/>
      <c r="G40" s="4"/>
      <c r="H40" s="17"/>
      <c r="I40" s="4"/>
      <c r="J40" s="4"/>
      <c r="K40" s="4"/>
      <c r="L40" s="16"/>
      <c r="M40" s="4"/>
      <c r="N40" s="16">
        <f t="shared" si="0"/>
        <v>0</v>
      </c>
      <c r="O40" s="17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8" t="s">
        <v>53</v>
      </c>
      <c r="E41" s="10">
        <f t="shared" ref="E41:P41" si="2">E8+E9+E10+E11+E12+E13+E14+E15+E16+E17+E18+E19+E20+E21+E22+E23+E24+E25+E26+E27+E28+E29+E30+E31+E32+E33+E34+E35+E36+E37+E38+E39+E40</f>
        <v>0</v>
      </c>
      <c r="F41" s="18" t="s">
        <v>53</v>
      </c>
      <c r="G41" s="10">
        <f t="shared" si="2"/>
        <v>86</v>
      </c>
      <c r="H41" s="18" t="s">
        <v>53</v>
      </c>
      <c r="I41" s="18" t="s">
        <v>53</v>
      </c>
      <c r="J41" s="26" t="s">
        <v>53</v>
      </c>
      <c r="K41" s="18" t="s">
        <v>53</v>
      </c>
      <c r="L41" s="15">
        <f t="shared" si="2"/>
        <v>1044437</v>
      </c>
      <c r="M41" s="10">
        <f t="shared" si="2"/>
        <v>0</v>
      </c>
      <c r="N41" s="15">
        <f t="shared" si="2"/>
        <v>1044437</v>
      </c>
      <c r="O41" s="39">
        <v>5</v>
      </c>
      <c r="P41" s="15">
        <f t="shared" si="2"/>
        <v>52222</v>
      </c>
    </row>
  </sheetData>
  <mergeCells count="17">
    <mergeCell ref="O5:O6"/>
    <mergeCell ref="P5:P6"/>
    <mergeCell ref="C2:G3"/>
    <mergeCell ref="N5:N6"/>
    <mergeCell ref="F5:F6"/>
    <mergeCell ref="G5:G6"/>
    <mergeCell ref="H5:H6"/>
    <mergeCell ref="I5:I6"/>
    <mergeCell ref="J5:J6"/>
    <mergeCell ref="K5:K6"/>
    <mergeCell ref="L5:L6"/>
    <mergeCell ref="M5:M6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scale="6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2"/>
  <sheetViews>
    <sheetView view="pageBreakPreview" zoomScale="90" zoomScaleNormal="80" zoomScaleSheetLayoutView="90" workbookViewId="0">
      <pane xSplit="2" ySplit="7" topLeftCell="D29" activePane="bottomRight" state="frozen"/>
      <selection pane="topRight" activeCell="C1" sqref="C1"/>
      <selection pane="bottomLeft" activeCell="A8" sqref="A8"/>
      <selection pane="bottomRight"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" customWidth="1"/>
    <col min="10" max="10" width="11.140625" customWidth="1"/>
    <col min="11" max="12" width="16.85546875" customWidth="1"/>
    <col min="13" max="14" width="30.28515625" customWidth="1"/>
    <col min="15" max="16" width="16.85546875" customWidth="1"/>
  </cols>
  <sheetData>
    <row r="2" spans="1:16">
      <c r="A2" s="1"/>
      <c r="B2" s="1"/>
      <c r="C2" s="48" t="s">
        <v>49</v>
      </c>
      <c r="D2" s="48"/>
      <c r="E2" s="48"/>
      <c r="F2" s="48"/>
      <c r="G2" s="48"/>
      <c r="H2" s="13"/>
      <c r="I2" s="13"/>
      <c r="J2" s="13"/>
      <c r="K2" s="13"/>
      <c r="L2" s="14"/>
      <c r="M2" s="14"/>
      <c r="N2" s="14"/>
      <c r="O2" s="14"/>
      <c r="P2" s="14"/>
    </row>
    <row r="3" spans="1:16" ht="32.25" customHeight="1">
      <c r="A3" s="1"/>
      <c r="B3" s="1"/>
      <c r="C3" s="48"/>
      <c r="D3" s="48"/>
      <c r="E3" s="48"/>
      <c r="F3" s="48"/>
      <c r="G3" s="48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2" t="s">
        <v>0</v>
      </c>
      <c r="B5" s="42" t="s">
        <v>1</v>
      </c>
      <c r="C5" s="42" t="s">
        <v>36</v>
      </c>
      <c r="D5" s="42" t="s">
        <v>37</v>
      </c>
      <c r="E5" s="44" t="s">
        <v>38</v>
      </c>
      <c r="F5" s="42" t="s">
        <v>39</v>
      </c>
      <c r="G5" s="42" t="s">
        <v>40</v>
      </c>
      <c r="H5" s="42" t="s">
        <v>41</v>
      </c>
      <c r="I5" s="42" t="s">
        <v>42</v>
      </c>
      <c r="J5" s="42" t="s">
        <v>43</v>
      </c>
      <c r="K5" s="42" t="s">
        <v>44</v>
      </c>
      <c r="L5" s="42" t="s">
        <v>45</v>
      </c>
      <c r="M5" s="44" t="s">
        <v>46</v>
      </c>
      <c r="N5" s="44" t="s">
        <v>47</v>
      </c>
      <c r="O5" s="42" t="s">
        <v>58</v>
      </c>
      <c r="P5" s="46" t="s">
        <v>59</v>
      </c>
    </row>
    <row r="6" spans="1:16" ht="241.5" customHeight="1">
      <c r="A6" s="43"/>
      <c r="B6" s="43"/>
      <c r="C6" s="43"/>
      <c r="D6" s="43"/>
      <c r="E6" s="45"/>
      <c r="F6" s="43"/>
      <c r="G6" s="43"/>
      <c r="H6" s="43"/>
      <c r="I6" s="43"/>
      <c r="J6" s="43"/>
      <c r="K6" s="43"/>
      <c r="L6" s="43"/>
      <c r="M6" s="45"/>
      <c r="N6" s="45"/>
      <c r="O6" s="43"/>
      <c r="P6" s="47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56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19"/>
      <c r="E8" s="16">
        <f>ROUND(C8*D8*6,0)</f>
        <v>0</v>
      </c>
      <c r="F8" s="4"/>
      <c r="G8" s="27">
        <v>67</v>
      </c>
      <c r="H8" s="17">
        <v>33.14</v>
      </c>
      <c r="I8" s="27">
        <v>2</v>
      </c>
      <c r="J8" s="27">
        <v>196</v>
      </c>
      <c r="K8" s="4"/>
      <c r="L8" s="28">
        <v>868132</v>
      </c>
      <c r="M8" s="4"/>
      <c r="N8" s="16">
        <f>E8+L8+M8</f>
        <v>868132</v>
      </c>
      <c r="O8" s="40">
        <v>5</v>
      </c>
      <c r="P8" s="16">
        <f>ROUND(N8*O8/100,0)</f>
        <v>43407</v>
      </c>
    </row>
    <row r="9" spans="1:16">
      <c r="A9" s="4">
        <v>2</v>
      </c>
      <c r="B9" s="5" t="s">
        <v>3</v>
      </c>
      <c r="C9" s="5">
        <v>2</v>
      </c>
      <c r="D9" s="24">
        <v>13260</v>
      </c>
      <c r="E9" s="16">
        <f t="shared" ref="E9:E40" si="0">ROUND(C9*D9*6,0)</f>
        <v>159120</v>
      </c>
      <c r="F9" s="4"/>
      <c r="G9" s="27">
        <v>15</v>
      </c>
      <c r="H9" s="17">
        <v>87.37</v>
      </c>
      <c r="I9" s="27">
        <v>2</v>
      </c>
      <c r="J9" s="27">
        <v>168</v>
      </c>
      <c r="K9" s="4"/>
      <c r="L9" s="28">
        <v>439970</v>
      </c>
      <c r="M9" s="4"/>
      <c r="N9" s="16">
        <f t="shared" ref="N9:N40" si="1">E9+L9+M9</f>
        <v>599090</v>
      </c>
      <c r="O9" s="40">
        <v>5</v>
      </c>
      <c r="P9" s="16">
        <f t="shared" ref="P9:P40" si="2">ROUND(N9*O9/100,0)</f>
        <v>29955</v>
      </c>
    </row>
    <row r="10" spans="1:16">
      <c r="A10" s="4">
        <v>3</v>
      </c>
      <c r="B10" s="6" t="s">
        <v>4</v>
      </c>
      <c r="C10" s="6">
        <v>4</v>
      </c>
      <c r="D10" s="24">
        <v>13260</v>
      </c>
      <c r="E10" s="16">
        <f t="shared" si="0"/>
        <v>318240</v>
      </c>
      <c r="F10" s="4"/>
      <c r="G10" s="27">
        <v>42</v>
      </c>
      <c r="H10" s="17">
        <v>41.05</v>
      </c>
      <c r="I10" s="27">
        <v>2</v>
      </c>
      <c r="J10" s="27">
        <v>191</v>
      </c>
      <c r="K10" s="4"/>
      <c r="L10" s="28">
        <v>659040</v>
      </c>
      <c r="M10" s="4"/>
      <c r="N10" s="16">
        <f t="shared" si="1"/>
        <v>977280</v>
      </c>
      <c r="O10" s="40">
        <v>5</v>
      </c>
      <c r="P10" s="16">
        <f t="shared" si="2"/>
        <v>48864</v>
      </c>
    </row>
    <row r="11" spans="1:16">
      <c r="A11" s="4">
        <v>4</v>
      </c>
      <c r="B11" s="6" t="s">
        <v>5</v>
      </c>
      <c r="C11" s="6">
        <v>2</v>
      </c>
      <c r="D11" s="24">
        <v>13260</v>
      </c>
      <c r="E11" s="16">
        <f t="shared" si="0"/>
        <v>159120</v>
      </c>
      <c r="F11" s="4"/>
      <c r="G11" s="27">
        <v>70</v>
      </c>
      <c r="H11" s="17">
        <v>71.989999999999995</v>
      </c>
      <c r="I11" s="27">
        <v>2</v>
      </c>
      <c r="J11" s="31">
        <v>149</v>
      </c>
      <c r="K11" s="4"/>
      <c r="L11" s="28">
        <v>1498480</v>
      </c>
      <c r="M11" s="4"/>
      <c r="N11" s="16">
        <f t="shared" si="1"/>
        <v>1657600</v>
      </c>
      <c r="O11" s="40">
        <v>5</v>
      </c>
      <c r="P11" s="16">
        <f t="shared" si="2"/>
        <v>82880</v>
      </c>
    </row>
    <row r="12" spans="1:16">
      <c r="A12" s="4">
        <v>5</v>
      </c>
      <c r="B12" s="6" t="s">
        <v>6</v>
      </c>
      <c r="C12" s="6">
        <v>2</v>
      </c>
      <c r="D12" s="25">
        <v>13770</v>
      </c>
      <c r="E12" s="16">
        <f t="shared" si="0"/>
        <v>165240</v>
      </c>
      <c r="F12" s="4"/>
      <c r="G12" s="27">
        <v>9</v>
      </c>
      <c r="H12" s="17">
        <v>41.67</v>
      </c>
      <c r="I12" s="27">
        <v>2</v>
      </c>
      <c r="J12" s="31">
        <v>231</v>
      </c>
      <c r="K12" s="4"/>
      <c r="L12" s="28">
        <v>172812</v>
      </c>
      <c r="M12" s="4"/>
      <c r="N12" s="16">
        <f t="shared" si="1"/>
        <v>338052</v>
      </c>
      <c r="O12" s="40">
        <v>5</v>
      </c>
      <c r="P12" s="16">
        <f t="shared" si="2"/>
        <v>16903</v>
      </c>
    </row>
    <row r="13" spans="1:16">
      <c r="A13" s="4">
        <v>6</v>
      </c>
      <c r="B13" s="6" t="s">
        <v>7</v>
      </c>
      <c r="C13" s="6"/>
      <c r="D13" s="25"/>
      <c r="E13" s="16">
        <f t="shared" si="0"/>
        <v>0</v>
      </c>
      <c r="F13" s="4"/>
      <c r="G13" s="27">
        <v>111</v>
      </c>
      <c r="H13" s="17">
        <v>65.900000000000006</v>
      </c>
      <c r="I13" s="27">
        <v>2</v>
      </c>
      <c r="J13" s="27">
        <v>191</v>
      </c>
      <c r="K13" s="4"/>
      <c r="L13" s="28">
        <v>2783424</v>
      </c>
      <c r="M13" s="4"/>
      <c r="N13" s="16">
        <f t="shared" si="1"/>
        <v>2783424</v>
      </c>
      <c r="O13" s="40">
        <v>5</v>
      </c>
      <c r="P13" s="16">
        <f t="shared" si="2"/>
        <v>139171</v>
      </c>
    </row>
    <row r="14" spans="1:16">
      <c r="A14" s="4">
        <v>7</v>
      </c>
      <c r="B14" s="6" t="s">
        <v>8</v>
      </c>
      <c r="C14" s="6">
        <v>1</v>
      </c>
      <c r="D14" s="24">
        <v>13260</v>
      </c>
      <c r="E14" s="16">
        <f t="shared" si="0"/>
        <v>79560</v>
      </c>
      <c r="F14" s="4"/>
      <c r="G14" s="27">
        <v>71</v>
      </c>
      <c r="H14" s="17">
        <v>65.62</v>
      </c>
      <c r="I14" s="27">
        <v>2</v>
      </c>
      <c r="J14" s="27">
        <v>187</v>
      </c>
      <c r="K14" s="4"/>
      <c r="L14" s="28">
        <v>1744734</v>
      </c>
      <c r="M14" s="4"/>
      <c r="N14" s="16">
        <f t="shared" si="1"/>
        <v>1824294</v>
      </c>
      <c r="O14" s="40">
        <v>5</v>
      </c>
      <c r="P14" s="16">
        <f t="shared" si="2"/>
        <v>91215</v>
      </c>
    </row>
    <row r="15" spans="1:16">
      <c r="A15" s="4">
        <v>8</v>
      </c>
      <c r="B15" s="6" t="s">
        <v>9</v>
      </c>
      <c r="C15" s="22">
        <v>2</v>
      </c>
      <c r="D15" s="24">
        <v>13260</v>
      </c>
      <c r="E15" s="16">
        <f t="shared" si="0"/>
        <v>159120</v>
      </c>
      <c r="F15" s="4"/>
      <c r="G15" s="27">
        <v>43</v>
      </c>
      <c r="H15" s="17">
        <v>37.6</v>
      </c>
      <c r="I15" s="27">
        <v>2</v>
      </c>
      <c r="J15" s="31">
        <v>147</v>
      </c>
      <c r="K15" s="4"/>
      <c r="L15" s="28">
        <v>475000</v>
      </c>
      <c r="M15" s="4"/>
      <c r="N15" s="16">
        <f t="shared" si="1"/>
        <v>634120</v>
      </c>
      <c r="O15" s="40">
        <v>5</v>
      </c>
      <c r="P15" s="16">
        <f>ROUND(N15*O15/100,0)</f>
        <v>31706</v>
      </c>
    </row>
    <row r="16" spans="1:16">
      <c r="A16" s="4">
        <v>9</v>
      </c>
      <c r="B16" s="6" t="s">
        <v>10</v>
      </c>
      <c r="C16" s="22">
        <v>1</v>
      </c>
      <c r="D16" s="23">
        <v>13260</v>
      </c>
      <c r="E16" s="16">
        <f t="shared" si="0"/>
        <v>79560</v>
      </c>
      <c r="F16" s="4"/>
      <c r="G16" s="27">
        <v>47</v>
      </c>
      <c r="H16" s="17">
        <v>36.01</v>
      </c>
      <c r="I16" s="27">
        <v>2</v>
      </c>
      <c r="J16" s="27">
        <v>170</v>
      </c>
      <c r="K16" s="4"/>
      <c r="L16" s="28">
        <v>572966</v>
      </c>
      <c r="M16" s="4"/>
      <c r="N16" s="16">
        <f t="shared" si="1"/>
        <v>652526</v>
      </c>
      <c r="O16" s="40">
        <v>5</v>
      </c>
      <c r="P16" s="16">
        <f t="shared" si="2"/>
        <v>32626</v>
      </c>
    </row>
    <row r="17" spans="1:16">
      <c r="A17" s="4">
        <v>10</v>
      </c>
      <c r="B17" s="6" t="s">
        <v>11</v>
      </c>
      <c r="C17" s="22">
        <v>4</v>
      </c>
      <c r="D17" s="24">
        <v>13260</v>
      </c>
      <c r="E17" s="16">
        <f t="shared" si="0"/>
        <v>318240</v>
      </c>
      <c r="F17" s="4"/>
      <c r="G17" s="27">
        <v>72</v>
      </c>
      <c r="H17" s="17">
        <v>48.11</v>
      </c>
      <c r="I17" s="27">
        <v>2</v>
      </c>
      <c r="J17" s="27">
        <v>172</v>
      </c>
      <c r="K17" s="4"/>
      <c r="L17" s="28">
        <v>1189548</v>
      </c>
      <c r="M17" s="4"/>
      <c r="N17" s="16">
        <f t="shared" si="1"/>
        <v>1507788</v>
      </c>
      <c r="O17" s="40">
        <v>5</v>
      </c>
      <c r="P17" s="16">
        <f t="shared" si="2"/>
        <v>75389</v>
      </c>
    </row>
    <row r="18" spans="1:16">
      <c r="A18" s="4">
        <v>11</v>
      </c>
      <c r="B18" s="6" t="s">
        <v>12</v>
      </c>
      <c r="C18" s="22">
        <v>7</v>
      </c>
      <c r="D18" s="24">
        <v>13981.42</v>
      </c>
      <c r="E18" s="16">
        <f t="shared" si="0"/>
        <v>587220</v>
      </c>
      <c r="F18" s="4"/>
      <c r="G18" s="27">
        <v>357</v>
      </c>
      <c r="H18" s="17">
        <v>48.85</v>
      </c>
      <c r="I18" s="27">
        <v>2</v>
      </c>
      <c r="J18" s="31">
        <v>203</v>
      </c>
      <c r="K18" s="4"/>
      <c r="L18" s="28">
        <v>7055393</v>
      </c>
      <c r="M18" s="4"/>
      <c r="N18" s="16">
        <f t="shared" si="1"/>
        <v>7642613</v>
      </c>
      <c r="O18" s="40">
        <v>5</v>
      </c>
      <c r="P18" s="16">
        <f t="shared" si="2"/>
        <v>382131</v>
      </c>
    </row>
    <row r="19" spans="1:16">
      <c r="A19" s="4">
        <v>12</v>
      </c>
      <c r="B19" s="6" t="s">
        <v>13</v>
      </c>
      <c r="C19" s="22"/>
      <c r="D19" s="23"/>
      <c r="E19" s="16">
        <f t="shared" si="0"/>
        <v>0</v>
      </c>
      <c r="F19" s="4"/>
      <c r="G19" s="27">
        <v>35</v>
      </c>
      <c r="H19" s="17">
        <v>40.520000000000003</v>
      </c>
      <c r="I19" s="27">
        <v>2</v>
      </c>
      <c r="J19" s="27">
        <v>143</v>
      </c>
      <c r="K19" s="4"/>
      <c r="L19" s="28">
        <v>405698</v>
      </c>
      <c r="M19" s="4"/>
      <c r="N19" s="16">
        <f t="shared" si="1"/>
        <v>405698</v>
      </c>
      <c r="O19" s="40">
        <v>5</v>
      </c>
      <c r="P19" s="16">
        <f t="shared" si="2"/>
        <v>20285</v>
      </c>
    </row>
    <row r="20" spans="1:16">
      <c r="A20" s="4">
        <v>13</v>
      </c>
      <c r="B20" s="6" t="s">
        <v>14</v>
      </c>
      <c r="C20" s="22">
        <v>12</v>
      </c>
      <c r="D20" s="24">
        <v>12750</v>
      </c>
      <c r="E20" s="16">
        <f t="shared" si="0"/>
        <v>918000</v>
      </c>
      <c r="F20" s="4"/>
      <c r="G20" s="27">
        <v>146</v>
      </c>
      <c r="H20" s="17">
        <v>67.069999999999993</v>
      </c>
      <c r="I20" s="27">
        <v>2</v>
      </c>
      <c r="J20" s="27">
        <v>187</v>
      </c>
      <c r="K20" s="4"/>
      <c r="L20" s="28">
        <v>3663744</v>
      </c>
      <c r="M20" s="4"/>
      <c r="N20" s="16">
        <f t="shared" si="1"/>
        <v>4581744</v>
      </c>
      <c r="O20" s="40">
        <v>5</v>
      </c>
      <c r="P20" s="16">
        <f t="shared" si="2"/>
        <v>229087</v>
      </c>
    </row>
    <row r="21" spans="1:16">
      <c r="A21" s="4">
        <v>14</v>
      </c>
      <c r="B21" s="6" t="s">
        <v>15</v>
      </c>
      <c r="C21" s="22">
        <v>2</v>
      </c>
      <c r="D21" s="24">
        <v>12750</v>
      </c>
      <c r="E21" s="16">
        <f t="shared" si="0"/>
        <v>153000</v>
      </c>
      <c r="F21" s="4"/>
      <c r="G21" s="27">
        <v>51</v>
      </c>
      <c r="H21" s="17">
        <v>51.38</v>
      </c>
      <c r="I21" s="27">
        <v>2</v>
      </c>
      <c r="J21" s="27">
        <v>115</v>
      </c>
      <c r="K21" s="4"/>
      <c r="L21" s="28">
        <v>601620</v>
      </c>
      <c r="M21" s="4"/>
      <c r="N21" s="16">
        <f t="shared" si="1"/>
        <v>754620</v>
      </c>
      <c r="O21" s="40">
        <v>5</v>
      </c>
      <c r="P21" s="16">
        <f>ROUND(N21*O21/100,0)</f>
        <v>37731</v>
      </c>
    </row>
    <row r="22" spans="1:16">
      <c r="A22" s="4">
        <v>15</v>
      </c>
      <c r="B22" s="6" t="s">
        <v>16</v>
      </c>
      <c r="C22" s="22">
        <v>7</v>
      </c>
      <c r="D22" s="24">
        <v>12371.57</v>
      </c>
      <c r="E22" s="16">
        <f t="shared" si="0"/>
        <v>519606</v>
      </c>
      <c r="F22" s="4"/>
      <c r="G22" s="27">
        <v>106</v>
      </c>
      <c r="H22" s="17">
        <v>67.61</v>
      </c>
      <c r="I22" s="27">
        <v>2</v>
      </c>
      <c r="J22" s="27">
        <v>198</v>
      </c>
      <c r="K22" s="4"/>
      <c r="L22" s="28">
        <v>2840636</v>
      </c>
      <c r="M22" s="4"/>
      <c r="N22" s="16">
        <f t="shared" si="1"/>
        <v>3360242</v>
      </c>
      <c r="O22" s="40">
        <v>5</v>
      </c>
      <c r="P22" s="16">
        <f>ROUND(N22*O22/100,0)</f>
        <v>168012</v>
      </c>
    </row>
    <row r="23" spans="1:16">
      <c r="A23" s="4">
        <v>16</v>
      </c>
      <c r="B23" s="6" t="s">
        <v>17</v>
      </c>
      <c r="C23" s="22">
        <v>4</v>
      </c>
      <c r="D23" s="24">
        <v>12750</v>
      </c>
      <c r="E23" s="16">
        <f t="shared" si="0"/>
        <v>306000</v>
      </c>
      <c r="F23" s="4"/>
      <c r="G23" s="27">
        <v>97</v>
      </c>
      <c r="H23" s="17">
        <v>23.94</v>
      </c>
      <c r="I23" s="27">
        <v>2</v>
      </c>
      <c r="J23" s="27">
        <v>198</v>
      </c>
      <c r="K23" s="4"/>
      <c r="L23" s="28">
        <v>916337</v>
      </c>
      <c r="M23" s="4"/>
      <c r="N23" s="16">
        <f t="shared" si="1"/>
        <v>1222337</v>
      </c>
      <c r="O23" s="40">
        <v>5</v>
      </c>
      <c r="P23" s="16">
        <f t="shared" si="2"/>
        <v>61117</v>
      </c>
    </row>
    <row r="24" spans="1:16">
      <c r="A24" s="4">
        <v>17</v>
      </c>
      <c r="B24" s="6" t="s">
        <v>18</v>
      </c>
      <c r="C24" s="22">
        <v>23</v>
      </c>
      <c r="D24" s="23">
        <v>13770</v>
      </c>
      <c r="E24" s="16">
        <f t="shared" si="0"/>
        <v>1900260</v>
      </c>
      <c r="F24" s="4"/>
      <c r="G24" s="27">
        <v>130</v>
      </c>
      <c r="H24" s="17">
        <v>54.14</v>
      </c>
      <c r="I24" s="27">
        <v>2</v>
      </c>
      <c r="J24" s="27">
        <v>187</v>
      </c>
      <c r="K24" s="4"/>
      <c r="L24" s="28">
        <v>2631280</v>
      </c>
      <c r="M24" s="4"/>
      <c r="N24" s="16">
        <f t="shared" si="1"/>
        <v>4531540</v>
      </c>
      <c r="O24" s="40">
        <v>5</v>
      </c>
      <c r="P24" s="16">
        <f t="shared" si="2"/>
        <v>226577</v>
      </c>
    </row>
    <row r="25" spans="1:16">
      <c r="A25" s="4">
        <v>18</v>
      </c>
      <c r="B25" s="6" t="s">
        <v>19</v>
      </c>
      <c r="C25" s="22">
        <v>3</v>
      </c>
      <c r="D25" s="24">
        <v>12750</v>
      </c>
      <c r="E25" s="16">
        <f t="shared" si="0"/>
        <v>229500</v>
      </c>
      <c r="F25" s="4"/>
      <c r="G25" s="27">
        <v>34</v>
      </c>
      <c r="H25" s="17">
        <v>59.54</v>
      </c>
      <c r="I25" s="27">
        <v>2</v>
      </c>
      <c r="J25" s="27">
        <v>156</v>
      </c>
      <c r="K25" s="4"/>
      <c r="L25" s="28">
        <v>628880</v>
      </c>
      <c r="M25" s="4"/>
      <c r="N25" s="16">
        <f t="shared" si="1"/>
        <v>858380</v>
      </c>
      <c r="O25" s="40">
        <v>5</v>
      </c>
      <c r="P25" s="16">
        <f t="shared" si="2"/>
        <v>42919</v>
      </c>
    </row>
    <row r="26" spans="1:16">
      <c r="A26" s="4">
        <v>19</v>
      </c>
      <c r="B26" s="6" t="s">
        <v>20</v>
      </c>
      <c r="C26" s="22">
        <v>2</v>
      </c>
      <c r="D26" s="24">
        <v>12750</v>
      </c>
      <c r="E26" s="16">
        <f t="shared" si="0"/>
        <v>153000</v>
      </c>
      <c r="F26" s="4"/>
      <c r="G26" s="27">
        <v>60</v>
      </c>
      <c r="H26" s="17">
        <v>64.94</v>
      </c>
      <c r="I26" s="27">
        <v>2</v>
      </c>
      <c r="J26" s="27">
        <v>192</v>
      </c>
      <c r="K26" s="4"/>
      <c r="L26" s="28">
        <v>1491905</v>
      </c>
      <c r="M26" s="4"/>
      <c r="N26" s="16">
        <f t="shared" si="1"/>
        <v>1644905</v>
      </c>
      <c r="O26" s="40">
        <v>5</v>
      </c>
      <c r="P26" s="16">
        <f t="shared" si="2"/>
        <v>82245</v>
      </c>
    </row>
    <row r="27" spans="1:16">
      <c r="A27" s="4">
        <v>20</v>
      </c>
      <c r="B27" s="6" t="s">
        <v>21</v>
      </c>
      <c r="C27" s="22">
        <v>3</v>
      </c>
      <c r="D27" s="24">
        <v>10216.67</v>
      </c>
      <c r="E27" s="16">
        <f t="shared" si="0"/>
        <v>183900</v>
      </c>
      <c r="F27" s="4"/>
      <c r="G27" s="27">
        <v>107</v>
      </c>
      <c r="H27" s="17">
        <v>44.08</v>
      </c>
      <c r="I27" s="27">
        <v>2</v>
      </c>
      <c r="J27" s="27">
        <v>173</v>
      </c>
      <c r="K27" s="4"/>
      <c r="L27" s="28">
        <v>1627070</v>
      </c>
      <c r="M27" s="4"/>
      <c r="N27" s="16">
        <f t="shared" si="1"/>
        <v>1810970</v>
      </c>
      <c r="O27" s="40">
        <v>5</v>
      </c>
      <c r="P27" s="16">
        <f t="shared" si="2"/>
        <v>90549</v>
      </c>
    </row>
    <row r="28" spans="1:16">
      <c r="A28" s="4">
        <v>21</v>
      </c>
      <c r="B28" s="6" t="s">
        <v>22</v>
      </c>
      <c r="C28" s="22">
        <v>3</v>
      </c>
      <c r="D28" s="24">
        <v>13721</v>
      </c>
      <c r="E28" s="16">
        <f t="shared" si="0"/>
        <v>246978</v>
      </c>
      <c r="F28" s="4"/>
      <c r="G28" s="27">
        <v>56</v>
      </c>
      <c r="H28" s="17">
        <v>52.1</v>
      </c>
      <c r="I28" s="27">
        <v>2</v>
      </c>
      <c r="J28" s="27">
        <v>146</v>
      </c>
      <c r="K28" s="4"/>
      <c r="L28" s="28">
        <v>848061</v>
      </c>
      <c r="M28" s="4"/>
      <c r="N28" s="16">
        <f t="shared" si="1"/>
        <v>1095039</v>
      </c>
      <c r="O28" s="40">
        <v>5</v>
      </c>
      <c r="P28" s="16">
        <f t="shared" si="2"/>
        <v>54752</v>
      </c>
    </row>
    <row r="29" spans="1:16">
      <c r="A29" s="4">
        <v>22</v>
      </c>
      <c r="B29" s="6" t="s">
        <v>23</v>
      </c>
      <c r="C29" s="22">
        <v>2</v>
      </c>
      <c r="D29" s="24">
        <v>12750</v>
      </c>
      <c r="E29" s="16">
        <f t="shared" si="0"/>
        <v>153000</v>
      </c>
      <c r="F29" s="4"/>
      <c r="G29" s="27">
        <v>59</v>
      </c>
      <c r="H29" s="17">
        <v>159.69</v>
      </c>
      <c r="I29" s="27">
        <v>2</v>
      </c>
      <c r="J29" s="27">
        <v>85</v>
      </c>
      <c r="K29" s="4"/>
      <c r="L29" s="28">
        <v>1600062</v>
      </c>
      <c r="M29" s="4"/>
      <c r="N29" s="16">
        <f t="shared" si="1"/>
        <v>1753062</v>
      </c>
      <c r="O29" s="40">
        <v>5</v>
      </c>
      <c r="P29" s="16">
        <f t="shared" si="2"/>
        <v>87653</v>
      </c>
    </row>
    <row r="30" spans="1:16">
      <c r="A30" s="4">
        <v>23</v>
      </c>
      <c r="B30" s="6" t="s">
        <v>24</v>
      </c>
      <c r="C30" s="22">
        <v>3</v>
      </c>
      <c r="D30" s="24">
        <v>13260</v>
      </c>
      <c r="E30" s="16">
        <f t="shared" si="0"/>
        <v>238680</v>
      </c>
      <c r="F30" s="4"/>
      <c r="G30" s="27">
        <v>77</v>
      </c>
      <c r="H30" s="17">
        <v>31.42</v>
      </c>
      <c r="I30" s="27">
        <v>2</v>
      </c>
      <c r="J30" s="31">
        <v>215</v>
      </c>
      <c r="K30" s="4"/>
      <c r="L30" s="28">
        <v>1041416</v>
      </c>
      <c r="M30" s="4"/>
      <c r="N30" s="16">
        <f t="shared" si="1"/>
        <v>1280096</v>
      </c>
      <c r="O30" s="40">
        <v>5</v>
      </c>
      <c r="P30" s="16">
        <f t="shared" si="2"/>
        <v>64005</v>
      </c>
    </row>
    <row r="31" spans="1:16">
      <c r="A31" s="4">
        <v>24</v>
      </c>
      <c r="B31" s="6" t="s">
        <v>25</v>
      </c>
      <c r="C31" s="22">
        <v>4</v>
      </c>
      <c r="D31" s="24">
        <v>10200</v>
      </c>
      <c r="E31" s="16">
        <f t="shared" si="0"/>
        <v>244800</v>
      </c>
      <c r="F31" s="4"/>
      <c r="G31" s="27">
        <v>51</v>
      </c>
      <c r="H31" s="17">
        <v>51.07</v>
      </c>
      <c r="I31" s="27">
        <v>2</v>
      </c>
      <c r="J31" s="27">
        <v>207</v>
      </c>
      <c r="K31" s="4"/>
      <c r="L31" s="28">
        <v>1078387</v>
      </c>
      <c r="M31" s="4"/>
      <c r="N31" s="16">
        <f t="shared" si="1"/>
        <v>1323187</v>
      </c>
      <c r="O31" s="40">
        <v>5</v>
      </c>
      <c r="P31" s="16">
        <f>ROUND(N31*O31/100,0)</f>
        <v>66159</v>
      </c>
    </row>
    <row r="32" spans="1:16">
      <c r="A32" s="4">
        <v>25</v>
      </c>
      <c r="B32" s="6" t="s">
        <v>26</v>
      </c>
      <c r="C32" s="22">
        <v>7</v>
      </c>
      <c r="D32" s="23">
        <v>16442.400000000001</v>
      </c>
      <c r="E32" s="16">
        <f t="shared" si="0"/>
        <v>690581</v>
      </c>
      <c r="F32" s="4"/>
      <c r="G32" s="27">
        <v>141</v>
      </c>
      <c r="H32" s="17">
        <v>46.07</v>
      </c>
      <c r="I32" s="27">
        <v>2</v>
      </c>
      <c r="J32" s="27">
        <v>157</v>
      </c>
      <c r="K32" s="4"/>
      <c r="L32" s="28">
        <v>2040638</v>
      </c>
      <c r="M32" s="4"/>
      <c r="N32" s="16">
        <f t="shared" si="1"/>
        <v>2731219</v>
      </c>
      <c r="O32" s="40">
        <v>5</v>
      </c>
      <c r="P32" s="16">
        <f t="shared" si="2"/>
        <v>136561</v>
      </c>
    </row>
    <row r="33" spans="1:16">
      <c r="A33" s="4">
        <v>26</v>
      </c>
      <c r="B33" s="6" t="s">
        <v>27</v>
      </c>
      <c r="C33" s="22">
        <v>5</v>
      </c>
      <c r="D33" s="23">
        <v>13260</v>
      </c>
      <c r="E33" s="16">
        <f t="shared" si="0"/>
        <v>397800</v>
      </c>
      <c r="F33" s="4"/>
      <c r="G33" s="27">
        <v>43</v>
      </c>
      <c r="H33" s="17">
        <v>31</v>
      </c>
      <c r="I33" s="27">
        <v>2</v>
      </c>
      <c r="J33" s="27">
        <v>177</v>
      </c>
      <c r="K33" s="4"/>
      <c r="L33" s="28">
        <v>471328</v>
      </c>
      <c r="M33" s="4"/>
      <c r="N33" s="16">
        <f t="shared" si="1"/>
        <v>869128</v>
      </c>
      <c r="O33" s="40">
        <v>5</v>
      </c>
      <c r="P33" s="16">
        <f>ROUND(N33*O33/100,0)</f>
        <v>43456</v>
      </c>
    </row>
    <row r="34" spans="1:16">
      <c r="A34" s="4">
        <v>27</v>
      </c>
      <c r="B34" s="6" t="s">
        <v>28</v>
      </c>
      <c r="C34" s="22"/>
      <c r="D34" s="23"/>
      <c r="E34" s="16">
        <f t="shared" si="0"/>
        <v>0</v>
      </c>
      <c r="F34" s="4"/>
      <c r="G34" s="27"/>
      <c r="H34" s="17"/>
      <c r="I34" s="27"/>
      <c r="J34" s="27"/>
      <c r="K34" s="4"/>
      <c r="L34" s="28"/>
      <c r="M34" s="4"/>
      <c r="N34" s="16">
        <f t="shared" si="1"/>
        <v>0</v>
      </c>
      <c r="O34" s="40"/>
      <c r="P34" s="16">
        <f t="shared" si="2"/>
        <v>0</v>
      </c>
    </row>
    <row r="35" spans="1:16">
      <c r="A35" s="4">
        <v>28</v>
      </c>
      <c r="B35" s="6" t="s">
        <v>29</v>
      </c>
      <c r="C35" s="22">
        <v>2</v>
      </c>
      <c r="D35" s="23">
        <v>12750</v>
      </c>
      <c r="E35" s="16">
        <f t="shared" si="0"/>
        <v>153000</v>
      </c>
      <c r="F35" s="4"/>
      <c r="G35" s="27">
        <v>93</v>
      </c>
      <c r="H35" s="17">
        <v>65.78</v>
      </c>
      <c r="I35" s="27">
        <v>2</v>
      </c>
      <c r="J35" s="27">
        <v>177</v>
      </c>
      <c r="K35" s="4"/>
      <c r="L35" s="28">
        <v>2161496</v>
      </c>
      <c r="M35" s="4"/>
      <c r="N35" s="16">
        <f t="shared" si="1"/>
        <v>2314496</v>
      </c>
      <c r="O35" s="40">
        <v>5</v>
      </c>
      <c r="P35" s="16">
        <f t="shared" si="2"/>
        <v>115725</v>
      </c>
    </row>
    <row r="36" spans="1:16">
      <c r="A36" s="4">
        <v>29</v>
      </c>
      <c r="B36" s="6" t="s">
        <v>30</v>
      </c>
      <c r="C36" s="6"/>
      <c r="D36" s="20"/>
      <c r="E36" s="16">
        <f t="shared" si="0"/>
        <v>0</v>
      </c>
      <c r="F36" s="4"/>
      <c r="G36" s="4"/>
      <c r="H36" s="17"/>
      <c r="I36" s="4"/>
      <c r="J36" s="4"/>
      <c r="K36" s="4"/>
      <c r="L36" s="28"/>
      <c r="M36" s="4"/>
      <c r="N36" s="16">
        <f t="shared" si="1"/>
        <v>0</v>
      </c>
      <c r="O36" s="40"/>
      <c r="P36" s="16">
        <f t="shared" si="2"/>
        <v>0</v>
      </c>
    </row>
    <row r="37" spans="1:16">
      <c r="A37" s="4">
        <v>30</v>
      </c>
      <c r="B37" s="7" t="s">
        <v>31</v>
      </c>
      <c r="C37" s="12"/>
      <c r="D37" s="21"/>
      <c r="E37" s="16">
        <f t="shared" si="0"/>
        <v>0</v>
      </c>
      <c r="F37" s="4"/>
      <c r="G37" s="4"/>
      <c r="H37" s="17"/>
      <c r="I37" s="4"/>
      <c r="J37" s="4"/>
      <c r="K37" s="4"/>
      <c r="L37" s="28"/>
      <c r="M37" s="4"/>
      <c r="N37" s="16">
        <f t="shared" si="1"/>
        <v>0</v>
      </c>
      <c r="O37" s="40"/>
      <c r="P37" s="16">
        <f t="shared" si="2"/>
        <v>0</v>
      </c>
    </row>
    <row r="38" spans="1:16">
      <c r="A38" s="4">
        <v>31</v>
      </c>
      <c r="B38" s="6" t="s">
        <v>32</v>
      </c>
      <c r="C38" s="6"/>
      <c r="D38" s="20"/>
      <c r="E38" s="16">
        <f t="shared" si="0"/>
        <v>0</v>
      </c>
      <c r="F38" s="4"/>
      <c r="G38" s="4"/>
      <c r="H38" s="17"/>
      <c r="I38" s="4"/>
      <c r="J38" s="4"/>
      <c r="K38" s="4"/>
      <c r="L38" s="28"/>
      <c r="M38" s="4"/>
      <c r="N38" s="16">
        <f t="shared" si="1"/>
        <v>0</v>
      </c>
      <c r="O38" s="40"/>
      <c r="P38" s="16">
        <f t="shared" si="2"/>
        <v>0</v>
      </c>
    </row>
    <row r="39" spans="1:16">
      <c r="A39" s="4">
        <v>32</v>
      </c>
      <c r="B39" s="6" t="s">
        <v>33</v>
      </c>
      <c r="C39" s="6"/>
      <c r="D39" s="20"/>
      <c r="E39" s="16">
        <f t="shared" si="0"/>
        <v>0</v>
      </c>
      <c r="F39" s="4"/>
      <c r="G39" s="4"/>
      <c r="H39" s="17"/>
      <c r="I39" s="4"/>
      <c r="J39" s="4"/>
      <c r="K39" s="4"/>
      <c r="L39" s="28"/>
      <c r="M39" s="4"/>
      <c r="N39" s="16">
        <f t="shared" si="1"/>
        <v>0</v>
      </c>
      <c r="O39" s="40"/>
      <c r="P39" s="16">
        <f t="shared" si="2"/>
        <v>0</v>
      </c>
    </row>
    <row r="40" spans="1:16">
      <c r="A40" s="4">
        <v>33</v>
      </c>
      <c r="B40" s="6" t="s">
        <v>34</v>
      </c>
      <c r="C40" s="6"/>
      <c r="D40" s="20"/>
      <c r="E40" s="16">
        <f t="shared" si="0"/>
        <v>0</v>
      </c>
      <c r="F40" s="4"/>
      <c r="G40" s="4"/>
      <c r="H40" s="17"/>
      <c r="I40" s="4"/>
      <c r="J40" s="4"/>
      <c r="K40" s="4"/>
      <c r="L40" s="28"/>
      <c r="M40" s="4"/>
      <c r="N40" s="16">
        <f t="shared" si="1"/>
        <v>0</v>
      </c>
      <c r="O40" s="40"/>
      <c r="P40" s="16">
        <f t="shared" si="2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107</v>
      </c>
      <c r="D41" s="26" t="s">
        <v>53</v>
      </c>
      <c r="E41" s="15">
        <f t="shared" ref="E41:P41" si="3">E8+E9+E10+E11+E12+E13+E14+E15+E16+E17+E18+E19+E20+E21+E22+E23+E24+E25+E26+E27+E28+E29+E30+E31+E32+E33+E34+E35+E36+E37+E38+E39+E40</f>
        <v>8513525</v>
      </c>
      <c r="F41" s="18" t="s">
        <v>53</v>
      </c>
      <c r="G41" s="15">
        <f t="shared" si="3"/>
        <v>2190</v>
      </c>
      <c r="H41" s="18" t="s">
        <v>53</v>
      </c>
      <c r="I41" s="18" t="s">
        <v>53</v>
      </c>
      <c r="J41" s="26" t="s">
        <v>53</v>
      </c>
      <c r="K41" s="18" t="s">
        <v>53</v>
      </c>
      <c r="L41" s="15">
        <f t="shared" si="3"/>
        <v>41508057</v>
      </c>
      <c r="M41" s="10">
        <f t="shared" si="3"/>
        <v>0</v>
      </c>
      <c r="N41" s="15">
        <f t="shared" si="3"/>
        <v>50021582</v>
      </c>
      <c r="O41" s="40"/>
      <c r="P41" s="15">
        <f t="shared" si="3"/>
        <v>2501080</v>
      </c>
    </row>
    <row r="42" spans="1:16">
      <c r="O42" s="41"/>
    </row>
  </sheetData>
  <mergeCells count="17"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scale="67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80" zoomScaleNormal="80" zoomScaleSheetLayoutView="80" workbookViewId="0">
      <selection activeCell="E33" sqref="E33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" customWidth="1"/>
    <col min="10" max="10" width="11.140625" customWidth="1"/>
    <col min="11" max="12" width="16.85546875" customWidth="1"/>
    <col min="13" max="14" width="30.28515625" customWidth="1"/>
    <col min="15" max="15" width="22" customWidth="1"/>
    <col min="16" max="16" width="16.85546875" customWidth="1"/>
  </cols>
  <sheetData>
    <row r="2" spans="1:16">
      <c r="A2" s="1"/>
      <c r="B2" s="1"/>
      <c r="C2" s="48" t="s">
        <v>50</v>
      </c>
      <c r="D2" s="48"/>
      <c r="E2" s="48"/>
      <c r="F2" s="48"/>
      <c r="G2" s="48"/>
      <c r="H2" s="13"/>
      <c r="I2" s="13"/>
      <c r="J2" s="13"/>
      <c r="K2" s="13"/>
      <c r="L2" s="14"/>
      <c r="M2" s="14"/>
      <c r="N2" s="14"/>
      <c r="O2" s="14"/>
      <c r="P2" s="14"/>
    </row>
    <row r="3" spans="1:16" ht="44.25" customHeight="1">
      <c r="A3" s="1"/>
      <c r="B3" s="1"/>
      <c r="C3" s="48"/>
      <c r="D3" s="48"/>
      <c r="E3" s="48"/>
      <c r="F3" s="48"/>
      <c r="G3" s="48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2" t="s">
        <v>0</v>
      </c>
      <c r="B5" s="42" t="s">
        <v>1</v>
      </c>
      <c r="C5" s="42" t="s">
        <v>36</v>
      </c>
      <c r="D5" s="42" t="s">
        <v>37</v>
      </c>
      <c r="E5" s="44" t="s">
        <v>38</v>
      </c>
      <c r="F5" s="42" t="s">
        <v>39</v>
      </c>
      <c r="G5" s="42" t="s">
        <v>40</v>
      </c>
      <c r="H5" s="42" t="s">
        <v>41</v>
      </c>
      <c r="I5" s="42" t="s">
        <v>42</v>
      </c>
      <c r="J5" s="42" t="s">
        <v>43</v>
      </c>
      <c r="K5" s="42" t="s">
        <v>44</v>
      </c>
      <c r="L5" s="42" t="s">
        <v>45</v>
      </c>
      <c r="M5" s="44" t="s">
        <v>46</v>
      </c>
      <c r="N5" s="44" t="s">
        <v>47</v>
      </c>
      <c r="O5" s="42" t="s">
        <v>58</v>
      </c>
      <c r="P5" s="46" t="s">
        <v>59</v>
      </c>
    </row>
    <row r="6" spans="1:16" ht="264.75" customHeight="1">
      <c r="A6" s="43"/>
      <c r="B6" s="43"/>
      <c r="C6" s="43"/>
      <c r="D6" s="43"/>
      <c r="E6" s="45"/>
      <c r="F6" s="43"/>
      <c r="G6" s="43"/>
      <c r="H6" s="43"/>
      <c r="I6" s="43"/>
      <c r="J6" s="43"/>
      <c r="K6" s="43"/>
      <c r="L6" s="43"/>
      <c r="M6" s="45"/>
      <c r="N6" s="45"/>
      <c r="O6" s="43"/>
      <c r="P6" s="47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56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4"/>
      <c r="F8" s="4"/>
      <c r="G8" s="4"/>
      <c r="H8" s="4"/>
      <c r="I8" s="4"/>
      <c r="J8" s="4"/>
      <c r="K8" s="4"/>
      <c r="L8" s="4"/>
      <c r="M8" s="4"/>
      <c r="N8" s="4">
        <f>E8*F8*+L8+M8</f>
        <v>0</v>
      </c>
      <c r="O8" s="36"/>
      <c r="P8" s="16">
        <f>+ROUND(N8*O8/100,0)</f>
        <v>0</v>
      </c>
    </row>
    <row r="9" spans="1:16">
      <c r="A9" s="4">
        <v>2</v>
      </c>
      <c r="B9" s="5" t="s">
        <v>3</v>
      </c>
      <c r="C9" s="5"/>
      <c r="D9" s="5"/>
      <c r="E9" s="4"/>
      <c r="F9" s="4"/>
      <c r="G9" s="4"/>
      <c r="H9" s="4"/>
      <c r="I9" s="4"/>
      <c r="J9" s="4"/>
      <c r="K9" s="4"/>
      <c r="L9" s="4"/>
      <c r="M9" s="4"/>
      <c r="N9" s="4">
        <f t="shared" ref="N9:N17" si="0">E9*F9*+L9+M9</f>
        <v>0</v>
      </c>
      <c r="O9" s="4"/>
      <c r="P9" s="16">
        <f t="shared" ref="P9:P40" si="1">+ROUND(N9*O9/100,0)</f>
        <v>0</v>
      </c>
    </row>
    <row r="10" spans="1:16">
      <c r="A10" s="4">
        <v>3</v>
      </c>
      <c r="B10" s="6" t="s">
        <v>4</v>
      </c>
      <c r="C10" s="6"/>
      <c r="D10" s="6"/>
      <c r="E10" s="4"/>
      <c r="F10" s="4"/>
      <c r="G10" s="4"/>
      <c r="H10" s="4"/>
      <c r="I10" s="4"/>
      <c r="J10" s="4"/>
      <c r="K10" s="4"/>
      <c r="L10" s="4"/>
      <c r="M10" s="4"/>
      <c r="N10" s="4">
        <f t="shared" si="0"/>
        <v>0</v>
      </c>
      <c r="O10" s="4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4"/>
      <c r="F11" s="4"/>
      <c r="G11" s="4"/>
      <c r="H11" s="4"/>
      <c r="I11" s="4"/>
      <c r="J11" s="4"/>
      <c r="K11" s="4"/>
      <c r="L11" s="4"/>
      <c r="M11" s="4"/>
      <c r="N11" s="4">
        <f t="shared" si="0"/>
        <v>0</v>
      </c>
      <c r="O11" s="4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4"/>
      <c r="F12" s="4"/>
      <c r="G12" s="4"/>
      <c r="H12" s="4"/>
      <c r="I12" s="4"/>
      <c r="J12" s="4"/>
      <c r="K12" s="4"/>
      <c r="L12" s="4"/>
      <c r="M12" s="4"/>
      <c r="N12" s="4">
        <f t="shared" si="0"/>
        <v>0</v>
      </c>
      <c r="O12" s="4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4"/>
      <c r="F13" s="4"/>
      <c r="G13" s="4"/>
      <c r="H13" s="4"/>
      <c r="I13" s="4"/>
      <c r="J13" s="4"/>
      <c r="K13" s="4"/>
      <c r="L13" s="4"/>
      <c r="M13" s="4"/>
      <c r="N13" s="4">
        <f t="shared" si="0"/>
        <v>0</v>
      </c>
      <c r="O13" s="4"/>
      <c r="P13" s="16">
        <f t="shared" si="1"/>
        <v>0</v>
      </c>
    </row>
    <row r="14" spans="1:16">
      <c r="A14" s="4">
        <v>7</v>
      </c>
      <c r="B14" s="6" t="s">
        <v>8</v>
      </c>
      <c r="C14" s="6"/>
      <c r="D14" s="6"/>
      <c r="E14" s="4"/>
      <c r="F14" s="4"/>
      <c r="G14" s="4"/>
      <c r="H14" s="4"/>
      <c r="I14" s="4"/>
      <c r="J14" s="4"/>
      <c r="K14" s="4"/>
      <c r="L14" s="4"/>
      <c r="M14" s="4"/>
      <c r="N14" s="4">
        <f t="shared" si="0"/>
        <v>0</v>
      </c>
      <c r="O14" s="4"/>
      <c r="P14" s="16">
        <f t="shared" si="1"/>
        <v>0</v>
      </c>
    </row>
    <row r="15" spans="1:16">
      <c r="A15" s="4">
        <v>8</v>
      </c>
      <c r="B15" s="6" t="s">
        <v>9</v>
      </c>
      <c r="C15" s="6"/>
      <c r="D15" s="6"/>
      <c r="E15" s="4"/>
      <c r="F15" s="4"/>
      <c r="G15" s="4"/>
      <c r="H15" s="4"/>
      <c r="I15" s="4"/>
      <c r="J15" s="4"/>
      <c r="K15" s="4"/>
      <c r="L15" s="4"/>
      <c r="M15" s="4"/>
      <c r="N15" s="4">
        <f t="shared" si="0"/>
        <v>0</v>
      </c>
      <c r="O15" s="4"/>
      <c r="P15" s="16">
        <f t="shared" si="1"/>
        <v>0</v>
      </c>
    </row>
    <row r="16" spans="1:16">
      <c r="A16" s="4">
        <v>9</v>
      </c>
      <c r="B16" s="6" t="s">
        <v>10</v>
      </c>
      <c r="C16" s="6"/>
      <c r="D16" s="6"/>
      <c r="E16" s="4"/>
      <c r="F16" s="4"/>
      <c r="G16" s="4"/>
      <c r="H16" s="4"/>
      <c r="I16" s="4"/>
      <c r="J16" s="4"/>
      <c r="K16" s="4"/>
      <c r="L16" s="4"/>
      <c r="M16" s="4"/>
      <c r="N16" s="4">
        <f t="shared" si="0"/>
        <v>0</v>
      </c>
      <c r="O16" s="4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4"/>
      <c r="N17" s="4">
        <f t="shared" si="0"/>
        <v>0</v>
      </c>
      <c r="O17" s="4"/>
      <c r="P17" s="16">
        <f t="shared" si="1"/>
        <v>0</v>
      </c>
    </row>
    <row r="18" spans="1:16">
      <c r="A18" s="4">
        <v>11</v>
      </c>
      <c r="B18" s="6" t="s">
        <v>12</v>
      </c>
      <c r="C18" s="6"/>
      <c r="D18" s="6"/>
      <c r="E18" s="4"/>
      <c r="F18" s="4"/>
      <c r="G18" s="4">
        <v>112</v>
      </c>
      <c r="H18" s="29">
        <v>39.24</v>
      </c>
      <c r="I18" s="4">
        <v>2</v>
      </c>
      <c r="J18" s="4">
        <v>70</v>
      </c>
      <c r="K18" s="4"/>
      <c r="L18" s="16">
        <v>610372</v>
      </c>
      <c r="M18" s="4"/>
      <c r="N18" s="16">
        <f>E18+L18+M18</f>
        <v>610372</v>
      </c>
      <c r="O18" s="17">
        <v>5</v>
      </c>
      <c r="P18" s="16">
        <f>+ROUND(N18*O18/100,0)</f>
        <v>30519</v>
      </c>
    </row>
    <row r="19" spans="1:16">
      <c r="A19" s="4">
        <v>12</v>
      </c>
      <c r="B19" s="6" t="s">
        <v>13</v>
      </c>
      <c r="C19" s="6"/>
      <c r="D19" s="6"/>
      <c r="E19" s="4"/>
      <c r="F19" s="4"/>
      <c r="G19" s="4"/>
      <c r="H19" s="4"/>
      <c r="I19" s="4"/>
      <c r="J19" s="4"/>
      <c r="K19" s="4"/>
      <c r="L19" s="16"/>
      <c r="M19" s="4"/>
      <c r="N19" s="16">
        <f t="shared" ref="N19:N40" si="2">E19+L19+M19</f>
        <v>0</v>
      </c>
      <c r="O19" s="17"/>
      <c r="P19" s="16">
        <f t="shared" si="1"/>
        <v>0</v>
      </c>
    </row>
    <row r="20" spans="1:16">
      <c r="A20" s="4">
        <v>13</v>
      </c>
      <c r="B20" s="6" t="s">
        <v>14</v>
      </c>
      <c r="C20" s="6"/>
      <c r="D20" s="6"/>
      <c r="E20" s="4"/>
      <c r="F20" s="4"/>
      <c r="G20" s="4"/>
      <c r="H20" s="4"/>
      <c r="I20" s="4"/>
      <c r="J20" s="4"/>
      <c r="K20" s="4"/>
      <c r="L20" s="16"/>
      <c r="M20" s="4"/>
      <c r="N20" s="16">
        <f t="shared" si="2"/>
        <v>0</v>
      </c>
      <c r="O20" s="17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4"/>
      <c r="F21" s="4"/>
      <c r="G21" s="4">
        <v>7</v>
      </c>
      <c r="H21" s="29">
        <v>89.1</v>
      </c>
      <c r="I21" s="4">
        <v>2</v>
      </c>
      <c r="J21" s="4">
        <v>113</v>
      </c>
      <c r="K21" s="4"/>
      <c r="L21" s="16">
        <v>140070</v>
      </c>
      <c r="M21" s="4"/>
      <c r="N21" s="16">
        <f t="shared" si="2"/>
        <v>140070</v>
      </c>
      <c r="O21" s="17">
        <v>5</v>
      </c>
      <c r="P21" s="16">
        <f t="shared" si="1"/>
        <v>7004</v>
      </c>
    </row>
    <row r="22" spans="1:16">
      <c r="A22" s="4">
        <v>15</v>
      </c>
      <c r="B22" s="6" t="s">
        <v>16</v>
      </c>
      <c r="C22" s="6"/>
      <c r="D22" s="6"/>
      <c r="E22" s="4"/>
      <c r="F22" s="4"/>
      <c r="G22" s="4">
        <v>2</v>
      </c>
      <c r="H22" s="29">
        <v>86.45</v>
      </c>
      <c r="I22" s="4">
        <v>2</v>
      </c>
      <c r="J22" s="4">
        <v>137</v>
      </c>
      <c r="K22" s="4"/>
      <c r="L22" s="16">
        <v>47132</v>
      </c>
      <c r="M22" s="29"/>
      <c r="N22" s="16">
        <f t="shared" si="2"/>
        <v>47132</v>
      </c>
      <c r="O22" s="17">
        <v>5</v>
      </c>
      <c r="P22" s="16">
        <f t="shared" si="1"/>
        <v>2357</v>
      </c>
    </row>
    <row r="23" spans="1:16">
      <c r="A23" s="4">
        <v>16</v>
      </c>
      <c r="B23" s="6" t="s">
        <v>17</v>
      </c>
      <c r="C23" s="6"/>
      <c r="D23" s="6"/>
      <c r="E23" s="4"/>
      <c r="F23" s="4"/>
      <c r="G23" s="4"/>
      <c r="H23" s="4"/>
      <c r="I23" s="4"/>
      <c r="J23" s="4"/>
      <c r="K23" s="4"/>
      <c r="L23" s="16"/>
      <c r="M23" s="4"/>
      <c r="N23" s="16">
        <f t="shared" si="2"/>
        <v>0</v>
      </c>
      <c r="O23" s="17"/>
      <c r="P23" s="16">
        <f t="shared" si="1"/>
        <v>0</v>
      </c>
    </row>
    <row r="24" spans="1:16">
      <c r="A24" s="4">
        <v>17</v>
      </c>
      <c r="B24" s="6" t="s">
        <v>18</v>
      </c>
      <c r="C24" s="6"/>
      <c r="D24" s="6"/>
      <c r="E24" s="4"/>
      <c r="F24" s="4"/>
      <c r="G24" s="4"/>
      <c r="H24" s="4"/>
      <c r="I24" s="4"/>
      <c r="J24" s="4"/>
      <c r="K24" s="4"/>
      <c r="L24" s="16"/>
      <c r="M24" s="4"/>
      <c r="N24" s="16">
        <f t="shared" si="2"/>
        <v>0</v>
      </c>
      <c r="O24" s="17"/>
      <c r="P24" s="16">
        <f t="shared" si="1"/>
        <v>0</v>
      </c>
    </row>
    <row r="25" spans="1:16">
      <c r="A25" s="4">
        <v>18</v>
      </c>
      <c r="B25" s="6" t="s">
        <v>19</v>
      </c>
      <c r="C25" s="6"/>
      <c r="D25" s="6"/>
      <c r="E25" s="4"/>
      <c r="F25" s="4"/>
      <c r="G25" s="4"/>
      <c r="H25" s="4"/>
      <c r="I25" s="4"/>
      <c r="J25" s="4"/>
      <c r="K25" s="4"/>
      <c r="L25" s="16"/>
      <c r="M25" s="4"/>
      <c r="N25" s="16">
        <f t="shared" si="2"/>
        <v>0</v>
      </c>
      <c r="O25" s="17"/>
      <c r="P25" s="16">
        <f t="shared" si="1"/>
        <v>0</v>
      </c>
    </row>
    <row r="26" spans="1:16">
      <c r="A26" s="4">
        <v>19</v>
      </c>
      <c r="B26" s="6" t="s">
        <v>20</v>
      </c>
      <c r="C26" s="6"/>
      <c r="D26" s="6"/>
      <c r="E26" s="4"/>
      <c r="F26" s="4"/>
      <c r="G26" s="4"/>
      <c r="H26" s="4"/>
      <c r="I26" s="4"/>
      <c r="J26" s="4"/>
      <c r="K26" s="4"/>
      <c r="L26" s="4"/>
      <c r="M26" s="4"/>
      <c r="N26" s="16">
        <f t="shared" si="2"/>
        <v>0</v>
      </c>
      <c r="O26" s="17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4"/>
      <c r="F27" s="4"/>
      <c r="G27" s="4"/>
      <c r="H27" s="4"/>
      <c r="I27" s="4"/>
      <c r="J27" s="4"/>
      <c r="K27" s="4"/>
      <c r="L27" s="4"/>
      <c r="M27" s="4"/>
      <c r="N27" s="16">
        <f t="shared" si="2"/>
        <v>0</v>
      </c>
      <c r="O27" s="17"/>
      <c r="P27" s="16">
        <f t="shared" si="1"/>
        <v>0</v>
      </c>
    </row>
    <row r="28" spans="1:16">
      <c r="A28" s="4">
        <v>21</v>
      </c>
      <c r="B28" s="6" t="s">
        <v>22</v>
      </c>
      <c r="C28" s="6"/>
      <c r="D28" s="6"/>
      <c r="E28" s="4"/>
      <c r="F28" s="4"/>
      <c r="G28" s="4"/>
      <c r="H28" s="4"/>
      <c r="I28" s="4"/>
      <c r="J28" s="4"/>
      <c r="K28" s="4"/>
      <c r="L28" s="4"/>
      <c r="M28" s="4"/>
      <c r="N28" s="16">
        <f t="shared" si="2"/>
        <v>0</v>
      </c>
      <c r="O28" s="17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4"/>
      <c r="F29" s="4"/>
      <c r="G29" s="4"/>
      <c r="H29" s="4"/>
      <c r="I29" s="4"/>
      <c r="J29" s="4"/>
      <c r="K29" s="4"/>
      <c r="L29" s="4"/>
      <c r="M29" s="4"/>
      <c r="N29" s="16">
        <f t="shared" si="2"/>
        <v>0</v>
      </c>
      <c r="O29" s="17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4"/>
      <c r="F30" s="4"/>
      <c r="G30" s="4"/>
      <c r="H30" s="4"/>
      <c r="I30" s="4"/>
      <c r="J30" s="4"/>
      <c r="K30" s="4"/>
      <c r="L30" s="4"/>
      <c r="M30" s="4"/>
      <c r="N30" s="16">
        <f t="shared" si="2"/>
        <v>0</v>
      </c>
      <c r="O30" s="17"/>
      <c r="P30" s="16">
        <f t="shared" si="1"/>
        <v>0</v>
      </c>
    </row>
    <row r="31" spans="1:16">
      <c r="A31" s="4">
        <v>24</v>
      </c>
      <c r="B31" s="6" t="s">
        <v>25</v>
      </c>
      <c r="C31" s="6"/>
      <c r="D31" s="6"/>
      <c r="E31" s="4"/>
      <c r="F31" s="4"/>
      <c r="G31" s="4">
        <v>1</v>
      </c>
      <c r="H31" s="29">
        <v>50.6</v>
      </c>
      <c r="I31" s="4">
        <v>2</v>
      </c>
      <c r="J31" s="4">
        <v>140</v>
      </c>
      <c r="K31" s="4"/>
      <c r="L31" s="16">
        <v>14168</v>
      </c>
      <c r="M31" s="4"/>
      <c r="N31" s="16">
        <f t="shared" si="2"/>
        <v>14168</v>
      </c>
      <c r="O31" s="17">
        <v>5</v>
      </c>
      <c r="P31" s="16">
        <f t="shared" si="1"/>
        <v>708</v>
      </c>
    </row>
    <row r="32" spans="1:16">
      <c r="A32" s="4">
        <v>25</v>
      </c>
      <c r="B32" s="6" t="s">
        <v>26</v>
      </c>
      <c r="C32" s="6"/>
      <c r="D32" s="6"/>
      <c r="E32" s="4"/>
      <c r="F32" s="4"/>
      <c r="G32" s="4">
        <v>4</v>
      </c>
      <c r="H32" s="29">
        <v>126.08</v>
      </c>
      <c r="I32" s="4">
        <v>2</v>
      </c>
      <c r="J32" s="4">
        <v>174</v>
      </c>
      <c r="K32" s="4"/>
      <c r="L32" s="16">
        <v>174812</v>
      </c>
      <c r="M32" s="29"/>
      <c r="N32" s="16">
        <f t="shared" si="2"/>
        <v>174812</v>
      </c>
      <c r="O32" s="17">
        <v>5</v>
      </c>
      <c r="P32" s="16">
        <f t="shared" si="1"/>
        <v>8741</v>
      </c>
    </row>
    <row r="33" spans="1:16">
      <c r="A33" s="4">
        <v>26</v>
      </c>
      <c r="B33" s="6" t="s">
        <v>27</v>
      </c>
      <c r="C33" s="6"/>
      <c r="D33" s="6"/>
      <c r="E33" s="4"/>
      <c r="F33" s="4"/>
      <c r="G33" s="4"/>
      <c r="H33" s="4"/>
      <c r="I33" s="4"/>
      <c r="J33" s="4"/>
      <c r="K33" s="4"/>
      <c r="L33" s="16"/>
      <c r="M33" s="4"/>
      <c r="N33" s="16">
        <f t="shared" si="2"/>
        <v>0</v>
      </c>
      <c r="O33" s="17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4"/>
      <c r="F34" s="4"/>
      <c r="G34" s="4"/>
      <c r="H34" s="4"/>
      <c r="I34" s="4"/>
      <c r="J34" s="4"/>
      <c r="K34" s="4"/>
      <c r="L34" s="16"/>
      <c r="M34" s="4"/>
      <c r="N34" s="16">
        <f t="shared" si="2"/>
        <v>0</v>
      </c>
      <c r="O34" s="17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4"/>
      <c r="F35" s="4"/>
      <c r="G35" s="4"/>
      <c r="H35" s="4"/>
      <c r="I35" s="4"/>
      <c r="J35" s="4"/>
      <c r="K35" s="4"/>
      <c r="L35" s="16"/>
      <c r="M35" s="4"/>
      <c r="N35" s="16">
        <f t="shared" si="2"/>
        <v>0</v>
      </c>
      <c r="O35" s="17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4"/>
      <c r="F36" s="4"/>
      <c r="G36" s="4"/>
      <c r="H36" s="4"/>
      <c r="I36" s="4"/>
      <c r="J36" s="4"/>
      <c r="K36" s="4"/>
      <c r="L36" s="16"/>
      <c r="M36" s="4"/>
      <c r="N36" s="16">
        <f t="shared" si="2"/>
        <v>0</v>
      </c>
      <c r="O36" s="17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7"/>
      <c r="E37" s="4"/>
      <c r="F37" s="4"/>
      <c r="G37" s="4"/>
      <c r="H37" s="4"/>
      <c r="I37" s="4"/>
      <c r="J37" s="4"/>
      <c r="K37" s="4"/>
      <c r="L37" s="16"/>
      <c r="M37" s="4"/>
      <c r="N37" s="16">
        <f t="shared" si="2"/>
        <v>0</v>
      </c>
      <c r="O37" s="17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6"/>
      <c r="E38" s="4"/>
      <c r="F38" s="4"/>
      <c r="G38" s="4"/>
      <c r="H38" s="4"/>
      <c r="I38" s="4"/>
      <c r="J38" s="4"/>
      <c r="K38" s="4"/>
      <c r="L38" s="16"/>
      <c r="M38" s="4"/>
      <c r="N38" s="16">
        <f t="shared" si="2"/>
        <v>0</v>
      </c>
      <c r="O38" s="17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6"/>
      <c r="E39" s="4"/>
      <c r="F39" s="4"/>
      <c r="G39" s="4"/>
      <c r="H39" s="4"/>
      <c r="I39" s="4"/>
      <c r="J39" s="4"/>
      <c r="K39" s="4"/>
      <c r="L39" s="4"/>
      <c r="M39" s="4"/>
      <c r="N39" s="16">
        <f t="shared" si="2"/>
        <v>0</v>
      </c>
      <c r="O39" s="17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4"/>
      <c r="F40" s="4"/>
      <c r="G40" s="4"/>
      <c r="H40" s="4"/>
      <c r="I40" s="4"/>
      <c r="J40" s="4"/>
      <c r="K40" s="4"/>
      <c r="L40" s="4"/>
      <c r="M40" s="4"/>
      <c r="N40" s="16">
        <f t="shared" si="2"/>
        <v>0</v>
      </c>
      <c r="O40" s="17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8" t="s">
        <v>53</v>
      </c>
      <c r="E41" s="10">
        <f t="shared" ref="E41:P41" si="3">E8+E9+E10+E11+E12+E13+E14+E15+E16+E17+E18+E19+E20+E21+E22+E23+E24+E25+E26+E27+E28+E29+E30+E31+E32+E33+E34+E35+E36+E37+E38+E39+E40</f>
        <v>0</v>
      </c>
      <c r="F41" s="18" t="s">
        <v>53</v>
      </c>
      <c r="G41" s="10">
        <f t="shared" si="3"/>
        <v>126</v>
      </c>
      <c r="H41" s="18" t="s">
        <v>53</v>
      </c>
      <c r="I41" s="18" t="s">
        <v>53</v>
      </c>
      <c r="J41" s="18" t="s">
        <v>53</v>
      </c>
      <c r="K41" s="18" t="s">
        <v>53</v>
      </c>
      <c r="L41" s="15">
        <f t="shared" si="3"/>
        <v>986554</v>
      </c>
      <c r="M41" s="10">
        <f t="shared" si="3"/>
        <v>0</v>
      </c>
      <c r="N41" s="15">
        <f t="shared" si="3"/>
        <v>986554</v>
      </c>
      <c r="O41" s="39">
        <v>5</v>
      </c>
      <c r="P41" s="15">
        <f t="shared" si="3"/>
        <v>49329</v>
      </c>
    </row>
  </sheetData>
  <mergeCells count="17"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scale="65" orientation="landscape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P41"/>
  <sheetViews>
    <sheetView tabSelected="1" view="pageBreakPreview" zoomScale="80" zoomScaleNormal="80" zoomScaleSheetLayoutView="80" workbookViewId="0">
      <selection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6" customWidth="1"/>
    <col min="10" max="10" width="11.140625" customWidth="1"/>
    <col min="11" max="12" width="16.85546875" customWidth="1"/>
    <col min="13" max="14" width="30.28515625" customWidth="1"/>
    <col min="15" max="16" width="16.85546875" customWidth="1"/>
  </cols>
  <sheetData>
    <row r="2" spans="1:16">
      <c r="A2" s="1"/>
      <c r="B2" s="1"/>
      <c r="C2" s="48" t="s">
        <v>51</v>
      </c>
      <c r="D2" s="48"/>
      <c r="E2" s="48"/>
      <c r="F2" s="48"/>
      <c r="G2" s="48"/>
      <c r="H2" s="13"/>
      <c r="I2" s="13"/>
      <c r="J2" s="13"/>
      <c r="K2" s="13"/>
      <c r="L2" s="14"/>
      <c r="M2" s="14"/>
      <c r="N2" s="14"/>
      <c r="O2" s="14"/>
      <c r="P2" s="14"/>
    </row>
    <row r="3" spans="1:16" ht="47.25" customHeight="1">
      <c r="A3" s="1"/>
      <c r="B3" s="1"/>
      <c r="C3" s="48"/>
      <c r="D3" s="48"/>
      <c r="E3" s="48"/>
      <c r="F3" s="48"/>
      <c r="G3" s="48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2" t="s">
        <v>0</v>
      </c>
      <c r="B5" s="42" t="s">
        <v>1</v>
      </c>
      <c r="C5" s="42" t="s">
        <v>36</v>
      </c>
      <c r="D5" s="42" t="s">
        <v>37</v>
      </c>
      <c r="E5" s="44" t="s">
        <v>38</v>
      </c>
      <c r="F5" s="42" t="s">
        <v>39</v>
      </c>
      <c r="G5" s="42" t="s">
        <v>40</v>
      </c>
      <c r="H5" s="42" t="s">
        <v>41</v>
      </c>
      <c r="I5" s="42" t="s">
        <v>42</v>
      </c>
      <c r="J5" s="42" t="s">
        <v>43</v>
      </c>
      <c r="K5" s="42" t="s">
        <v>44</v>
      </c>
      <c r="L5" s="42" t="s">
        <v>45</v>
      </c>
      <c r="M5" s="44" t="s">
        <v>46</v>
      </c>
      <c r="N5" s="44" t="s">
        <v>47</v>
      </c>
      <c r="O5" s="42" t="s">
        <v>58</v>
      </c>
      <c r="P5" s="46" t="s">
        <v>59</v>
      </c>
    </row>
    <row r="6" spans="1:16" ht="236.25" customHeight="1">
      <c r="A6" s="43"/>
      <c r="B6" s="43"/>
      <c r="C6" s="43"/>
      <c r="D6" s="43"/>
      <c r="E6" s="45"/>
      <c r="F6" s="43"/>
      <c r="G6" s="43"/>
      <c r="H6" s="43"/>
      <c r="I6" s="43"/>
      <c r="J6" s="43"/>
      <c r="K6" s="43"/>
      <c r="L6" s="43"/>
      <c r="M6" s="45"/>
      <c r="N6" s="45"/>
      <c r="O6" s="43"/>
      <c r="P6" s="47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56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4"/>
      <c r="F8" s="4"/>
      <c r="G8" s="4"/>
      <c r="H8" s="4"/>
      <c r="I8" s="4"/>
      <c r="J8" s="4"/>
      <c r="K8" s="4"/>
      <c r="L8" s="4"/>
      <c r="M8" s="28"/>
      <c r="N8" s="16">
        <f>E8+L8+M8</f>
        <v>0</v>
      </c>
      <c r="O8" s="27"/>
      <c r="P8" s="16">
        <f>ROUND(N8*O8/100,0)</f>
        <v>0</v>
      </c>
    </row>
    <row r="9" spans="1:16">
      <c r="A9" s="4">
        <v>2</v>
      </c>
      <c r="B9" s="5" t="s">
        <v>3</v>
      </c>
      <c r="C9" s="5"/>
      <c r="D9" s="5"/>
      <c r="E9" s="4"/>
      <c r="F9" s="4"/>
      <c r="G9" s="4"/>
      <c r="H9" s="4"/>
      <c r="I9" s="4"/>
      <c r="J9" s="4"/>
      <c r="K9" s="4"/>
      <c r="L9" s="4"/>
      <c r="M9" s="28"/>
      <c r="N9" s="16">
        <f t="shared" ref="N9:N40" si="0">E9+L9+M9</f>
        <v>0</v>
      </c>
      <c r="O9" s="27"/>
      <c r="P9" s="16">
        <f t="shared" ref="P9:P40" si="1">ROUND(N9*O9/100,0)</f>
        <v>0</v>
      </c>
    </row>
    <row r="10" spans="1:16">
      <c r="A10" s="4">
        <v>3</v>
      </c>
      <c r="B10" s="6" t="s">
        <v>4</v>
      </c>
      <c r="C10" s="6"/>
      <c r="D10" s="6"/>
      <c r="E10" s="4"/>
      <c r="F10" s="4"/>
      <c r="G10" s="4"/>
      <c r="H10" s="4"/>
      <c r="I10" s="4"/>
      <c r="J10" s="4"/>
      <c r="K10" s="4"/>
      <c r="L10" s="4"/>
      <c r="M10" s="28"/>
      <c r="N10" s="16">
        <f t="shared" si="0"/>
        <v>0</v>
      </c>
      <c r="O10" s="27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4"/>
      <c r="F11" s="4"/>
      <c r="G11" s="4"/>
      <c r="H11" s="4"/>
      <c r="I11" s="4"/>
      <c r="J11" s="4"/>
      <c r="K11" s="4"/>
      <c r="L11" s="4"/>
      <c r="M11" s="28"/>
      <c r="N11" s="16">
        <f t="shared" si="0"/>
        <v>0</v>
      </c>
      <c r="O11" s="27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4"/>
      <c r="F12" s="4"/>
      <c r="G12" s="4"/>
      <c r="H12" s="4"/>
      <c r="I12" s="4"/>
      <c r="J12" s="4"/>
      <c r="K12" s="4"/>
      <c r="L12" s="4"/>
      <c r="M12" s="28"/>
      <c r="N12" s="16">
        <f t="shared" si="0"/>
        <v>0</v>
      </c>
      <c r="O12" s="27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4"/>
      <c r="F13" s="4"/>
      <c r="G13" s="4"/>
      <c r="H13" s="4"/>
      <c r="I13" s="4"/>
      <c r="J13" s="4"/>
      <c r="K13" s="4"/>
      <c r="L13" s="4"/>
      <c r="M13" s="28">
        <v>7200</v>
      </c>
      <c r="N13" s="16">
        <f t="shared" si="0"/>
        <v>7200</v>
      </c>
      <c r="O13" s="37">
        <v>6.3613153000000002</v>
      </c>
      <c r="P13" s="16">
        <f t="shared" si="1"/>
        <v>458</v>
      </c>
    </row>
    <row r="14" spans="1:16">
      <c r="A14" s="4">
        <v>7</v>
      </c>
      <c r="B14" s="6" t="s">
        <v>8</v>
      </c>
      <c r="C14" s="6"/>
      <c r="D14" s="6"/>
      <c r="E14" s="4"/>
      <c r="F14" s="4"/>
      <c r="G14" s="4"/>
      <c r="H14" s="4"/>
      <c r="I14" s="4"/>
      <c r="J14" s="4"/>
      <c r="K14" s="4"/>
      <c r="L14" s="4"/>
      <c r="M14" s="28"/>
      <c r="N14" s="16">
        <f t="shared" si="0"/>
        <v>0</v>
      </c>
      <c r="O14" s="27"/>
      <c r="P14" s="16">
        <f t="shared" si="1"/>
        <v>0</v>
      </c>
    </row>
    <row r="15" spans="1:16">
      <c r="A15" s="4">
        <v>8</v>
      </c>
      <c r="B15" s="6" t="s">
        <v>9</v>
      </c>
      <c r="C15" s="6"/>
      <c r="D15" s="6"/>
      <c r="E15" s="4"/>
      <c r="F15" s="4"/>
      <c r="G15" s="4"/>
      <c r="H15" s="4"/>
      <c r="I15" s="4"/>
      <c r="J15" s="4"/>
      <c r="K15" s="4"/>
      <c r="L15" s="4"/>
      <c r="M15" s="28">
        <v>6840</v>
      </c>
      <c r="N15" s="16">
        <f t="shared" si="0"/>
        <v>6840</v>
      </c>
      <c r="O15" s="37">
        <v>6.3613153000000002</v>
      </c>
      <c r="P15" s="16">
        <f t="shared" si="1"/>
        <v>435</v>
      </c>
    </row>
    <row r="16" spans="1:16">
      <c r="A16" s="4">
        <v>9</v>
      </c>
      <c r="B16" s="6" t="s">
        <v>10</v>
      </c>
      <c r="C16" s="6"/>
      <c r="D16" s="6"/>
      <c r="E16" s="4"/>
      <c r="F16" s="4"/>
      <c r="G16" s="4"/>
      <c r="H16" s="4"/>
      <c r="I16" s="4"/>
      <c r="J16" s="4"/>
      <c r="K16" s="4"/>
      <c r="L16" s="4"/>
      <c r="M16" s="28"/>
      <c r="N16" s="16">
        <f t="shared" si="0"/>
        <v>0</v>
      </c>
      <c r="O16" s="27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28">
        <v>187200</v>
      </c>
      <c r="N17" s="16">
        <f t="shared" si="0"/>
        <v>187200</v>
      </c>
      <c r="O17" s="37">
        <v>6.3613153000000002</v>
      </c>
      <c r="P17" s="16">
        <f t="shared" si="1"/>
        <v>11908</v>
      </c>
    </row>
    <row r="18" spans="1:16">
      <c r="A18" s="4">
        <v>11</v>
      </c>
      <c r="B18" s="6" t="s">
        <v>12</v>
      </c>
      <c r="C18" s="6"/>
      <c r="D18" s="6"/>
      <c r="E18" s="4"/>
      <c r="F18" s="4"/>
      <c r="G18" s="4"/>
      <c r="H18" s="4"/>
      <c r="I18" s="4"/>
      <c r="J18" s="4"/>
      <c r="K18" s="4"/>
      <c r="L18" s="4"/>
      <c r="M18" s="30"/>
      <c r="N18" s="16">
        <f t="shared" si="0"/>
        <v>0</v>
      </c>
      <c r="O18" s="27"/>
      <c r="P18" s="16">
        <f t="shared" si="1"/>
        <v>0</v>
      </c>
    </row>
    <row r="19" spans="1:16">
      <c r="A19" s="4">
        <v>12</v>
      </c>
      <c r="B19" s="6" t="s">
        <v>13</v>
      </c>
      <c r="C19" s="6"/>
      <c r="D19" s="6"/>
      <c r="E19" s="4"/>
      <c r="F19" s="4"/>
      <c r="G19" s="4"/>
      <c r="H19" s="4"/>
      <c r="I19" s="4"/>
      <c r="J19" s="4"/>
      <c r="K19" s="4"/>
      <c r="L19" s="4"/>
      <c r="M19" s="28">
        <v>230677</v>
      </c>
      <c r="N19" s="16">
        <f t="shared" si="0"/>
        <v>230677</v>
      </c>
      <c r="O19" s="37">
        <v>6.3613153000000002</v>
      </c>
      <c r="P19" s="16">
        <f>ROUND(N19*O19/100,0)</f>
        <v>14674</v>
      </c>
    </row>
    <row r="20" spans="1:16">
      <c r="A20" s="4">
        <v>13</v>
      </c>
      <c r="B20" s="6" t="s">
        <v>14</v>
      </c>
      <c r="C20" s="6"/>
      <c r="D20" s="6"/>
      <c r="E20" s="4"/>
      <c r="F20" s="4"/>
      <c r="G20" s="4"/>
      <c r="H20" s="4"/>
      <c r="I20" s="4"/>
      <c r="J20" s="4"/>
      <c r="K20" s="4"/>
      <c r="L20" s="4"/>
      <c r="M20" s="28"/>
      <c r="N20" s="16">
        <f t="shared" si="0"/>
        <v>0</v>
      </c>
      <c r="O20" s="27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4"/>
      <c r="F21" s="4"/>
      <c r="G21" s="4"/>
      <c r="H21" s="4"/>
      <c r="I21" s="4"/>
      <c r="J21" s="4"/>
      <c r="K21" s="4"/>
      <c r="L21" s="4"/>
      <c r="M21" s="28"/>
      <c r="N21" s="16">
        <f t="shared" si="0"/>
        <v>0</v>
      </c>
      <c r="O21" s="27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4"/>
      <c r="F22" s="4"/>
      <c r="G22" s="4"/>
      <c r="H22" s="4"/>
      <c r="I22" s="4"/>
      <c r="J22" s="4"/>
      <c r="K22" s="4"/>
      <c r="L22" s="4"/>
      <c r="M22" s="28">
        <v>43098</v>
      </c>
      <c r="N22" s="16">
        <f t="shared" si="0"/>
        <v>43098</v>
      </c>
      <c r="O22" s="37">
        <v>6.3613153000000002</v>
      </c>
      <c r="P22" s="16">
        <f t="shared" si="1"/>
        <v>2742</v>
      </c>
    </row>
    <row r="23" spans="1:16">
      <c r="A23" s="4">
        <v>16</v>
      </c>
      <c r="B23" s="6" t="s">
        <v>17</v>
      </c>
      <c r="C23" s="6"/>
      <c r="D23" s="6"/>
      <c r="E23" s="4"/>
      <c r="F23" s="4"/>
      <c r="G23" s="4"/>
      <c r="H23" s="4"/>
      <c r="I23" s="4"/>
      <c r="J23" s="4"/>
      <c r="K23" s="4"/>
      <c r="L23" s="4"/>
      <c r="M23" s="28">
        <v>31200</v>
      </c>
      <c r="N23" s="16">
        <f t="shared" si="0"/>
        <v>31200</v>
      </c>
      <c r="O23" s="37">
        <v>6.3613153000000002</v>
      </c>
      <c r="P23" s="16">
        <f t="shared" si="1"/>
        <v>1985</v>
      </c>
    </row>
    <row r="24" spans="1:16">
      <c r="A24" s="4">
        <v>17</v>
      </c>
      <c r="B24" s="6" t="s">
        <v>18</v>
      </c>
      <c r="C24" s="6"/>
      <c r="D24" s="6"/>
      <c r="E24" s="4"/>
      <c r="F24" s="4"/>
      <c r="G24" s="4"/>
      <c r="H24" s="4"/>
      <c r="I24" s="4"/>
      <c r="J24" s="4"/>
      <c r="K24" s="4"/>
      <c r="L24" s="4"/>
      <c r="M24" s="28"/>
      <c r="N24" s="16">
        <f t="shared" si="0"/>
        <v>0</v>
      </c>
      <c r="O24" s="27"/>
      <c r="P24" s="16">
        <f t="shared" si="1"/>
        <v>0</v>
      </c>
    </row>
    <row r="25" spans="1:16">
      <c r="A25" s="4">
        <v>18</v>
      </c>
      <c r="B25" s="6" t="s">
        <v>19</v>
      </c>
      <c r="C25" s="6"/>
      <c r="D25" s="6"/>
      <c r="E25" s="4"/>
      <c r="F25" s="4"/>
      <c r="G25" s="4"/>
      <c r="H25" s="4"/>
      <c r="I25" s="4"/>
      <c r="J25" s="4"/>
      <c r="K25" s="4"/>
      <c r="L25" s="4"/>
      <c r="M25" s="28">
        <v>487200</v>
      </c>
      <c r="N25" s="16">
        <f t="shared" si="0"/>
        <v>487200</v>
      </c>
      <c r="O25" s="37">
        <v>6.3613153000000002</v>
      </c>
      <c r="P25" s="16">
        <f t="shared" si="1"/>
        <v>30992</v>
      </c>
    </row>
    <row r="26" spans="1:16">
      <c r="A26" s="4">
        <v>19</v>
      </c>
      <c r="B26" s="6" t="s">
        <v>20</v>
      </c>
      <c r="C26" s="6"/>
      <c r="D26" s="6"/>
      <c r="E26" s="4"/>
      <c r="F26" s="4"/>
      <c r="G26" s="4"/>
      <c r="H26" s="4"/>
      <c r="I26" s="4"/>
      <c r="J26" s="4"/>
      <c r="K26" s="4"/>
      <c r="L26" s="4"/>
      <c r="M26" s="28"/>
      <c r="N26" s="16">
        <f t="shared" si="0"/>
        <v>0</v>
      </c>
      <c r="O26" s="27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4"/>
      <c r="F27" s="4"/>
      <c r="G27" s="4"/>
      <c r="H27" s="4"/>
      <c r="I27" s="4"/>
      <c r="J27" s="4"/>
      <c r="K27" s="4"/>
      <c r="L27" s="4"/>
      <c r="M27" s="28">
        <v>119508</v>
      </c>
      <c r="N27" s="16">
        <f t="shared" si="0"/>
        <v>119508</v>
      </c>
      <c r="O27" s="37">
        <v>6.3613153000000002</v>
      </c>
      <c r="P27" s="16">
        <f>ROUND(N27*O27/100,0)</f>
        <v>7602</v>
      </c>
    </row>
    <row r="28" spans="1:16">
      <c r="A28" s="4">
        <v>21</v>
      </c>
      <c r="B28" s="6" t="s">
        <v>22</v>
      </c>
      <c r="C28" s="6"/>
      <c r="D28" s="6"/>
      <c r="E28" s="4"/>
      <c r="F28" s="4"/>
      <c r="G28" s="4"/>
      <c r="H28" s="4"/>
      <c r="I28" s="4"/>
      <c r="J28" s="4"/>
      <c r="K28" s="4"/>
      <c r="L28" s="4"/>
      <c r="M28" s="28"/>
      <c r="N28" s="16">
        <f t="shared" si="0"/>
        <v>0</v>
      </c>
      <c r="O28" s="27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4"/>
      <c r="F29" s="4"/>
      <c r="G29" s="4"/>
      <c r="H29" s="4"/>
      <c r="I29" s="4"/>
      <c r="J29" s="4"/>
      <c r="K29" s="4"/>
      <c r="L29" s="4"/>
      <c r="M29" s="28"/>
      <c r="N29" s="16">
        <f t="shared" si="0"/>
        <v>0</v>
      </c>
      <c r="O29" s="27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4"/>
      <c r="F30" s="4"/>
      <c r="G30" s="4"/>
      <c r="H30" s="4"/>
      <c r="I30" s="4"/>
      <c r="J30" s="4"/>
      <c r="K30" s="4"/>
      <c r="L30" s="4"/>
      <c r="M30" s="28"/>
      <c r="N30" s="16">
        <f t="shared" si="0"/>
        <v>0</v>
      </c>
      <c r="O30" s="27"/>
      <c r="P30" s="16">
        <f t="shared" si="1"/>
        <v>0</v>
      </c>
    </row>
    <row r="31" spans="1:16">
      <c r="A31" s="4">
        <v>24</v>
      </c>
      <c r="B31" s="6" t="s">
        <v>25</v>
      </c>
      <c r="C31" s="6"/>
      <c r="D31" s="6"/>
      <c r="E31" s="4"/>
      <c r="F31" s="4"/>
      <c r="G31" s="4"/>
      <c r="H31" s="4"/>
      <c r="I31" s="4"/>
      <c r="J31" s="4"/>
      <c r="K31" s="4"/>
      <c r="L31" s="4"/>
      <c r="M31" s="28">
        <v>101257</v>
      </c>
      <c r="N31" s="16">
        <f t="shared" si="0"/>
        <v>101257</v>
      </c>
      <c r="O31" s="37">
        <v>6.3613153000000002</v>
      </c>
      <c r="P31" s="16">
        <f t="shared" si="1"/>
        <v>6441</v>
      </c>
    </row>
    <row r="32" spans="1:16">
      <c r="A32" s="4">
        <v>25</v>
      </c>
      <c r="B32" s="6" t="s">
        <v>26</v>
      </c>
      <c r="C32" s="6"/>
      <c r="D32" s="6"/>
      <c r="E32" s="4"/>
      <c r="F32" s="4"/>
      <c r="G32" s="4"/>
      <c r="H32" s="4"/>
      <c r="I32" s="4"/>
      <c r="J32" s="4"/>
      <c r="K32" s="4"/>
      <c r="L32" s="4"/>
      <c r="M32" s="28"/>
      <c r="N32" s="16">
        <f t="shared" si="0"/>
        <v>0</v>
      </c>
      <c r="O32" s="27"/>
      <c r="P32" s="16">
        <f t="shared" si="1"/>
        <v>0</v>
      </c>
    </row>
    <row r="33" spans="1:16">
      <c r="A33" s="4">
        <v>26</v>
      </c>
      <c r="B33" s="6" t="s">
        <v>27</v>
      </c>
      <c r="C33" s="6"/>
      <c r="D33" s="6"/>
      <c r="E33" s="4"/>
      <c r="F33" s="4"/>
      <c r="G33" s="4"/>
      <c r="H33" s="4"/>
      <c r="I33" s="4"/>
      <c r="J33" s="4"/>
      <c r="K33" s="4"/>
      <c r="L33" s="4"/>
      <c r="M33" s="28"/>
      <c r="N33" s="16">
        <f t="shared" si="0"/>
        <v>0</v>
      </c>
      <c r="O33" s="27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4"/>
      <c r="F34" s="4"/>
      <c r="G34" s="4"/>
      <c r="H34" s="4"/>
      <c r="I34" s="4"/>
      <c r="J34" s="4"/>
      <c r="K34" s="4"/>
      <c r="L34" s="4"/>
      <c r="M34" s="28"/>
      <c r="N34" s="16">
        <f t="shared" si="0"/>
        <v>0</v>
      </c>
      <c r="O34" s="27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4"/>
      <c r="F35" s="4"/>
      <c r="G35" s="4"/>
      <c r="H35" s="4"/>
      <c r="I35" s="4"/>
      <c r="J35" s="4"/>
      <c r="K35" s="4"/>
      <c r="L35" s="4"/>
      <c r="M35" s="28"/>
      <c r="N35" s="16">
        <f t="shared" si="0"/>
        <v>0</v>
      </c>
      <c r="O35" s="27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4"/>
      <c r="F36" s="4"/>
      <c r="G36" s="4"/>
      <c r="H36" s="4"/>
      <c r="I36" s="4"/>
      <c r="J36" s="4"/>
      <c r="K36" s="4"/>
      <c r="L36" s="4"/>
      <c r="M36" s="28">
        <v>4608778</v>
      </c>
      <c r="N36" s="16">
        <f t="shared" si="0"/>
        <v>4608778</v>
      </c>
      <c r="O36" s="37">
        <v>6.3613153000000002</v>
      </c>
      <c r="P36" s="16">
        <f t="shared" si="1"/>
        <v>293179</v>
      </c>
    </row>
    <row r="37" spans="1:16">
      <c r="A37" s="4">
        <v>30</v>
      </c>
      <c r="B37" s="7" t="s">
        <v>31</v>
      </c>
      <c r="C37" s="12"/>
      <c r="D37" s="7"/>
      <c r="E37" s="4"/>
      <c r="F37" s="4"/>
      <c r="G37" s="4"/>
      <c r="H37" s="4"/>
      <c r="I37" s="4"/>
      <c r="J37" s="4"/>
      <c r="K37" s="4"/>
      <c r="L37" s="4"/>
      <c r="M37" s="28">
        <v>5524304</v>
      </c>
      <c r="N37" s="16">
        <f t="shared" si="0"/>
        <v>5524304</v>
      </c>
      <c r="O37" s="37">
        <v>6.3613153000000002</v>
      </c>
      <c r="P37" s="16">
        <f>ROUND(N37*O37/100,0)+1</f>
        <v>351419</v>
      </c>
    </row>
    <row r="38" spans="1:16">
      <c r="A38" s="4">
        <v>31</v>
      </c>
      <c r="B38" s="6" t="s">
        <v>32</v>
      </c>
      <c r="C38" s="6"/>
      <c r="D38" s="6"/>
      <c r="E38" s="4"/>
      <c r="F38" s="4"/>
      <c r="G38" s="4"/>
      <c r="H38" s="4"/>
      <c r="I38" s="4"/>
      <c r="J38" s="4"/>
      <c r="K38" s="4"/>
      <c r="L38" s="4"/>
      <c r="M38" s="28">
        <v>21000</v>
      </c>
      <c r="N38" s="16">
        <f t="shared" si="0"/>
        <v>21000</v>
      </c>
      <c r="O38" s="37">
        <v>6.3613153000000002</v>
      </c>
      <c r="P38" s="16">
        <f t="shared" si="1"/>
        <v>1336</v>
      </c>
    </row>
    <row r="39" spans="1:16">
      <c r="A39" s="4">
        <v>32</v>
      </c>
      <c r="B39" s="6" t="s">
        <v>33</v>
      </c>
      <c r="C39" s="6"/>
      <c r="D39" s="6"/>
      <c r="E39" s="4"/>
      <c r="F39" s="4"/>
      <c r="G39" s="4"/>
      <c r="H39" s="4"/>
      <c r="I39" s="4"/>
      <c r="J39" s="4"/>
      <c r="K39" s="4"/>
      <c r="L39" s="4"/>
      <c r="M39" s="28"/>
      <c r="N39" s="16">
        <f t="shared" si="0"/>
        <v>0</v>
      </c>
      <c r="O39" s="27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4"/>
      <c r="F40" s="4"/>
      <c r="G40" s="4"/>
      <c r="H40" s="4"/>
      <c r="I40" s="4"/>
      <c r="J40" s="4"/>
      <c r="K40" s="4"/>
      <c r="L40" s="4"/>
      <c r="M40" s="28"/>
      <c r="N40" s="16">
        <f t="shared" si="0"/>
        <v>0</v>
      </c>
      <c r="O40" s="27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8" t="s">
        <v>53</v>
      </c>
      <c r="E41" s="10">
        <f t="shared" ref="E41:P41" si="2">E8+E9+E10+E11+E12+E13+E14+E15+E16+E17+E18+E19+E20+E21+E22+E23+E24+E25+E26+E27+E28+E29+E30+E31+E32+E33+E34+E35+E36+E37+E38+E39+E40</f>
        <v>0</v>
      </c>
      <c r="F41" s="18" t="s">
        <v>53</v>
      </c>
      <c r="G41" s="10">
        <f t="shared" si="2"/>
        <v>0</v>
      </c>
      <c r="H41" s="18" t="s">
        <v>53</v>
      </c>
      <c r="I41" s="18" t="s">
        <v>53</v>
      </c>
      <c r="J41" s="18" t="s">
        <v>53</v>
      </c>
      <c r="K41" s="18" t="s">
        <v>53</v>
      </c>
      <c r="L41" s="10">
        <f t="shared" si="2"/>
        <v>0</v>
      </c>
      <c r="M41" s="15">
        <f t="shared" si="2"/>
        <v>11368262</v>
      </c>
      <c r="N41" s="15">
        <f t="shared" si="2"/>
        <v>11368262</v>
      </c>
      <c r="O41" s="38">
        <v>6.3613153000000002</v>
      </c>
      <c r="P41" s="15">
        <f t="shared" si="2"/>
        <v>723171</v>
      </c>
    </row>
  </sheetData>
  <mergeCells count="17"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2:I41"/>
  <sheetViews>
    <sheetView view="pageBreakPreview" zoomScale="80" zoomScaleNormal="60" zoomScaleSheetLayoutView="80" workbookViewId="0">
      <selection activeCell="B4" sqref="B4"/>
    </sheetView>
  </sheetViews>
  <sheetFormatPr defaultRowHeight="15"/>
  <cols>
    <col min="1" max="1" width="7" customWidth="1"/>
    <col min="2" max="2" width="35.85546875" customWidth="1"/>
    <col min="3" max="3" width="27.7109375" customWidth="1"/>
    <col min="4" max="4" width="28.42578125" customWidth="1"/>
    <col min="5" max="5" width="29.28515625" customWidth="1"/>
    <col min="6" max="6" width="30.7109375" customWidth="1"/>
    <col min="7" max="7" width="32.7109375" customWidth="1"/>
    <col min="8" max="8" width="11.28515625" style="33" customWidth="1"/>
  </cols>
  <sheetData>
    <row r="2" spans="1:9" ht="15" customHeight="1">
      <c r="A2" s="1"/>
      <c r="B2" s="1"/>
      <c r="C2" s="1"/>
      <c r="D2" s="1"/>
      <c r="E2" s="1"/>
      <c r="F2" s="1"/>
      <c r="G2" s="32"/>
    </row>
    <row r="3" spans="1:9" ht="47.25" customHeight="1">
      <c r="A3" s="1"/>
      <c r="B3" s="48" t="s">
        <v>65</v>
      </c>
      <c r="C3" s="48"/>
      <c r="D3" s="48"/>
      <c r="E3" s="48"/>
      <c r="F3" s="48"/>
      <c r="G3" s="48"/>
      <c r="H3" s="13"/>
      <c r="I3" s="13"/>
    </row>
    <row r="4" spans="1:9">
      <c r="A4" s="1"/>
      <c r="B4" s="13"/>
      <c r="C4" s="13"/>
      <c r="D4" s="13"/>
      <c r="E4" s="13"/>
      <c r="F4" s="13"/>
      <c r="G4" s="13"/>
      <c r="H4" s="13"/>
      <c r="I4" s="13"/>
    </row>
    <row r="5" spans="1:9" ht="15" customHeight="1">
      <c r="A5" s="42" t="s">
        <v>0</v>
      </c>
      <c r="B5" s="42" t="s">
        <v>1</v>
      </c>
      <c r="C5" s="49" t="s">
        <v>60</v>
      </c>
      <c r="D5" s="49" t="s">
        <v>61</v>
      </c>
      <c r="E5" s="49" t="s">
        <v>62</v>
      </c>
      <c r="F5" s="49" t="s">
        <v>63</v>
      </c>
      <c r="G5" s="49" t="s">
        <v>64</v>
      </c>
      <c r="H5" s="50"/>
    </row>
    <row r="6" spans="1:9" ht="236.25" customHeight="1">
      <c r="A6" s="43"/>
      <c r="B6" s="43"/>
      <c r="C6" s="49"/>
      <c r="D6" s="49"/>
      <c r="E6" s="49"/>
      <c r="F6" s="49"/>
      <c r="G6" s="49"/>
      <c r="H6" s="50"/>
    </row>
    <row r="7" spans="1:9">
      <c r="A7" s="3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3" t="s">
        <v>57</v>
      </c>
      <c r="H7" s="34"/>
    </row>
    <row r="8" spans="1:9">
      <c r="A8" s="4">
        <v>1</v>
      </c>
      <c r="B8" s="5" t="s">
        <v>2</v>
      </c>
      <c r="C8" s="19">
        <f>'подраздел 0701'!P8</f>
        <v>4089</v>
      </c>
      <c r="D8" s="19">
        <f>'подраздел 0702'!P8</f>
        <v>43407</v>
      </c>
      <c r="E8" s="19">
        <f>'подраздел 0703'!P8</f>
        <v>0</v>
      </c>
      <c r="F8" s="19">
        <f>'подраздел 1003'!P8</f>
        <v>0</v>
      </c>
      <c r="G8" s="16">
        <f>C8+D8+E8+F8</f>
        <v>47496</v>
      </c>
      <c r="H8" s="35"/>
    </row>
    <row r="9" spans="1:9">
      <c r="A9" s="4">
        <v>2</v>
      </c>
      <c r="B9" s="5" t="s">
        <v>3</v>
      </c>
      <c r="C9" s="19">
        <f>'подраздел 0701'!P9</f>
        <v>0</v>
      </c>
      <c r="D9" s="19">
        <f>'подраздел 0702'!P9</f>
        <v>29955</v>
      </c>
      <c r="E9" s="19">
        <f>'подраздел 0703'!P9</f>
        <v>0</v>
      </c>
      <c r="F9" s="19">
        <f>'подраздел 1003'!P9</f>
        <v>0</v>
      </c>
      <c r="G9" s="16">
        <f t="shared" ref="G9:G40" si="0">C9+D9+E9+F9</f>
        <v>29955</v>
      </c>
      <c r="H9" s="35"/>
    </row>
    <row r="10" spans="1:9">
      <c r="A10" s="4">
        <v>3</v>
      </c>
      <c r="B10" s="6" t="s">
        <v>4</v>
      </c>
      <c r="C10" s="19">
        <f>'подраздел 0701'!P10</f>
        <v>2016</v>
      </c>
      <c r="D10" s="19">
        <f>'подраздел 0702'!P10</f>
        <v>48864</v>
      </c>
      <c r="E10" s="19">
        <f>'подраздел 0703'!P10</f>
        <v>0</v>
      </c>
      <c r="F10" s="19">
        <f>'подраздел 1003'!P10</f>
        <v>0</v>
      </c>
      <c r="G10" s="16">
        <f t="shared" si="0"/>
        <v>50880</v>
      </c>
      <c r="H10" s="35"/>
    </row>
    <row r="11" spans="1:9">
      <c r="A11" s="4">
        <v>4</v>
      </c>
      <c r="B11" s="6" t="s">
        <v>5</v>
      </c>
      <c r="C11" s="19">
        <f>'подраздел 0701'!P11</f>
        <v>0</v>
      </c>
      <c r="D11" s="19">
        <f>'подраздел 0702'!P11</f>
        <v>82880</v>
      </c>
      <c r="E11" s="19">
        <f>'подраздел 0703'!P11</f>
        <v>0</v>
      </c>
      <c r="F11" s="19">
        <f>'подраздел 1003'!P11</f>
        <v>0</v>
      </c>
      <c r="G11" s="16">
        <f t="shared" si="0"/>
        <v>82880</v>
      </c>
      <c r="H11" s="35"/>
    </row>
    <row r="12" spans="1:9">
      <c r="A12" s="4">
        <v>5</v>
      </c>
      <c r="B12" s="6" t="s">
        <v>6</v>
      </c>
      <c r="C12" s="19">
        <f>'подраздел 0701'!P12</f>
        <v>0</v>
      </c>
      <c r="D12" s="19">
        <f>'подраздел 0702'!P12</f>
        <v>16903</v>
      </c>
      <c r="E12" s="19">
        <f>'подраздел 0703'!P12</f>
        <v>0</v>
      </c>
      <c r="F12" s="19">
        <f>'подраздел 1003'!P12</f>
        <v>0</v>
      </c>
      <c r="G12" s="16">
        <f t="shared" si="0"/>
        <v>16903</v>
      </c>
      <c r="H12" s="35"/>
    </row>
    <row r="13" spans="1:9">
      <c r="A13" s="4">
        <v>6</v>
      </c>
      <c r="B13" s="6" t="s">
        <v>7</v>
      </c>
      <c r="C13" s="19">
        <f>'подраздел 0701'!P13</f>
        <v>0</v>
      </c>
      <c r="D13" s="19">
        <f>'подраздел 0702'!P13</f>
        <v>139171</v>
      </c>
      <c r="E13" s="19">
        <f>'подраздел 0703'!P13</f>
        <v>0</v>
      </c>
      <c r="F13" s="19">
        <f>'подраздел 1003'!P13</f>
        <v>458</v>
      </c>
      <c r="G13" s="16">
        <f t="shared" si="0"/>
        <v>139629</v>
      </c>
      <c r="H13" s="35"/>
    </row>
    <row r="14" spans="1:9">
      <c r="A14" s="4">
        <v>7</v>
      </c>
      <c r="B14" s="6" t="s">
        <v>8</v>
      </c>
      <c r="C14" s="19">
        <f>'подраздел 0701'!P14</f>
        <v>5047</v>
      </c>
      <c r="D14" s="19">
        <f>'подраздел 0702'!P14</f>
        <v>91215</v>
      </c>
      <c r="E14" s="19">
        <f>'подраздел 0703'!P14</f>
        <v>0</v>
      </c>
      <c r="F14" s="19">
        <f>'подраздел 1003'!P14</f>
        <v>0</v>
      </c>
      <c r="G14" s="16">
        <f t="shared" si="0"/>
        <v>96262</v>
      </c>
      <c r="H14" s="35"/>
    </row>
    <row r="15" spans="1:9">
      <c r="A15" s="4">
        <v>8</v>
      </c>
      <c r="B15" s="6" t="s">
        <v>9</v>
      </c>
      <c r="C15" s="19">
        <f>'подраздел 0701'!P15</f>
        <v>1240</v>
      </c>
      <c r="D15" s="19">
        <f>'подраздел 0702'!P15</f>
        <v>31706</v>
      </c>
      <c r="E15" s="19">
        <f>'подраздел 0703'!P15</f>
        <v>0</v>
      </c>
      <c r="F15" s="19">
        <f>'подраздел 1003'!P15</f>
        <v>435</v>
      </c>
      <c r="G15" s="16">
        <f t="shared" si="0"/>
        <v>33381</v>
      </c>
      <c r="H15" s="35"/>
    </row>
    <row r="16" spans="1:9">
      <c r="A16" s="4">
        <v>9</v>
      </c>
      <c r="B16" s="6" t="s">
        <v>10</v>
      </c>
      <c r="C16" s="19">
        <f>'подраздел 0701'!P16</f>
        <v>0</v>
      </c>
      <c r="D16" s="19">
        <f>'подраздел 0702'!P16</f>
        <v>32626</v>
      </c>
      <c r="E16" s="19">
        <f>'подраздел 0703'!P16</f>
        <v>0</v>
      </c>
      <c r="F16" s="19">
        <f>'подраздел 1003'!P16</f>
        <v>0</v>
      </c>
      <c r="G16" s="16">
        <f t="shared" si="0"/>
        <v>32626</v>
      </c>
      <c r="H16" s="35"/>
    </row>
    <row r="17" spans="1:8">
      <c r="A17" s="4">
        <v>10</v>
      </c>
      <c r="B17" s="6" t="s">
        <v>11</v>
      </c>
      <c r="C17" s="19">
        <f>'подраздел 0701'!P17</f>
        <v>1267</v>
      </c>
      <c r="D17" s="19">
        <f>'подраздел 0702'!P17</f>
        <v>75389</v>
      </c>
      <c r="E17" s="19">
        <f>'подраздел 0703'!P17</f>
        <v>0</v>
      </c>
      <c r="F17" s="19">
        <f>'подраздел 1003'!P17</f>
        <v>11908</v>
      </c>
      <c r="G17" s="16">
        <f t="shared" si="0"/>
        <v>88564</v>
      </c>
      <c r="H17" s="35"/>
    </row>
    <row r="18" spans="1:8">
      <c r="A18" s="4">
        <v>11</v>
      </c>
      <c r="B18" s="6" t="s">
        <v>12</v>
      </c>
      <c r="C18" s="19">
        <f>'подраздел 0701'!P18</f>
        <v>20994</v>
      </c>
      <c r="D18" s="19">
        <f>'подраздел 0702'!P18</f>
        <v>382131</v>
      </c>
      <c r="E18" s="19">
        <f>'подраздел 0703'!P18</f>
        <v>30519</v>
      </c>
      <c r="F18" s="19">
        <f>'подраздел 1003'!P18</f>
        <v>0</v>
      </c>
      <c r="G18" s="16">
        <f t="shared" si="0"/>
        <v>433644</v>
      </c>
      <c r="H18" s="35"/>
    </row>
    <row r="19" spans="1:8">
      <c r="A19" s="4">
        <v>12</v>
      </c>
      <c r="B19" s="6" t="s">
        <v>13</v>
      </c>
      <c r="C19" s="19">
        <f>'подраздел 0701'!P19</f>
        <v>0</v>
      </c>
      <c r="D19" s="19">
        <f>'подраздел 0702'!P19</f>
        <v>20285</v>
      </c>
      <c r="E19" s="19">
        <f>'подраздел 0703'!P19</f>
        <v>0</v>
      </c>
      <c r="F19" s="19">
        <f>'подраздел 1003'!P19</f>
        <v>14674</v>
      </c>
      <c r="G19" s="16">
        <f t="shared" si="0"/>
        <v>34959</v>
      </c>
      <c r="H19" s="35"/>
    </row>
    <row r="20" spans="1:8">
      <c r="A20" s="4">
        <v>13</v>
      </c>
      <c r="B20" s="6" t="s">
        <v>14</v>
      </c>
      <c r="C20" s="19">
        <f>'подраздел 0701'!P20</f>
        <v>0</v>
      </c>
      <c r="D20" s="19">
        <f>'подраздел 0702'!P20</f>
        <v>229087</v>
      </c>
      <c r="E20" s="19">
        <f>'подраздел 0703'!P20</f>
        <v>0</v>
      </c>
      <c r="F20" s="19">
        <f>'подраздел 1003'!P20</f>
        <v>0</v>
      </c>
      <c r="G20" s="16">
        <f t="shared" si="0"/>
        <v>229087</v>
      </c>
      <c r="H20" s="35"/>
    </row>
    <row r="21" spans="1:8">
      <c r="A21" s="4">
        <v>14</v>
      </c>
      <c r="B21" s="6" t="s">
        <v>15</v>
      </c>
      <c r="C21" s="19">
        <f>'подраздел 0701'!P21</f>
        <v>0</v>
      </c>
      <c r="D21" s="19">
        <f>'подраздел 0702'!P21</f>
        <v>37731</v>
      </c>
      <c r="E21" s="19">
        <f>'подраздел 0703'!P21</f>
        <v>7004</v>
      </c>
      <c r="F21" s="19">
        <f>'подраздел 1003'!P21</f>
        <v>0</v>
      </c>
      <c r="G21" s="16">
        <f t="shared" si="0"/>
        <v>44735</v>
      </c>
      <c r="H21" s="35"/>
    </row>
    <row r="22" spans="1:8">
      <c r="A22" s="4">
        <v>15</v>
      </c>
      <c r="B22" s="6" t="s">
        <v>16</v>
      </c>
      <c r="C22" s="19">
        <f>'подраздел 0701'!P22</f>
        <v>1501</v>
      </c>
      <c r="D22" s="19">
        <f>'подраздел 0702'!P22</f>
        <v>168012</v>
      </c>
      <c r="E22" s="19">
        <f>'подраздел 0703'!P22</f>
        <v>2357</v>
      </c>
      <c r="F22" s="19">
        <f>'подраздел 1003'!P22</f>
        <v>2742</v>
      </c>
      <c r="G22" s="16">
        <f t="shared" si="0"/>
        <v>174612</v>
      </c>
      <c r="H22" s="35"/>
    </row>
    <row r="23" spans="1:8">
      <c r="A23" s="4">
        <v>16</v>
      </c>
      <c r="B23" s="6" t="s">
        <v>17</v>
      </c>
      <c r="C23" s="19">
        <f>'подраздел 0701'!P23</f>
        <v>713</v>
      </c>
      <c r="D23" s="19">
        <f>'подраздел 0702'!P23</f>
        <v>61117</v>
      </c>
      <c r="E23" s="19">
        <f>'подраздел 0703'!P23</f>
        <v>0</v>
      </c>
      <c r="F23" s="19">
        <f>'подраздел 1003'!P23</f>
        <v>1985</v>
      </c>
      <c r="G23" s="16">
        <f t="shared" si="0"/>
        <v>63815</v>
      </c>
      <c r="H23" s="35"/>
    </row>
    <row r="24" spans="1:8">
      <c r="A24" s="4">
        <v>17</v>
      </c>
      <c r="B24" s="6" t="s">
        <v>18</v>
      </c>
      <c r="C24" s="19">
        <f>'подраздел 0701'!P24</f>
        <v>6445</v>
      </c>
      <c r="D24" s="19">
        <f>'подраздел 0702'!P24</f>
        <v>226577</v>
      </c>
      <c r="E24" s="19">
        <f>'подраздел 0703'!P24</f>
        <v>0</v>
      </c>
      <c r="F24" s="19">
        <f>'подраздел 1003'!P24</f>
        <v>0</v>
      </c>
      <c r="G24" s="16">
        <f t="shared" si="0"/>
        <v>233022</v>
      </c>
      <c r="H24" s="35"/>
    </row>
    <row r="25" spans="1:8">
      <c r="A25" s="4">
        <v>18</v>
      </c>
      <c r="B25" s="6" t="s">
        <v>19</v>
      </c>
      <c r="C25" s="19">
        <f>'подраздел 0701'!P25</f>
        <v>0</v>
      </c>
      <c r="D25" s="19">
        <f>'подраздел 0702'!P25</f>
        <v>42919</v>
      </c>
      <c r="E25" s="19">
        <f>'подраздел 0703'!P25</f>
        <v>0</v>
      </c>
      <c r="F25" s="19">
        <f>'подраздел 1003'!P25</f>
        <v>30992</v>
      </c>
      <c r="G25" s="16">
        <f t="shared" si="0"/>
        <v>73911</v>
      </c>
      <c r="H25" s="35"/>
    </row>
    <row r="26" spans="1:8">
      <c r="A26" s="4">
        <v>19</v>
      </c>
      <c r="B26" s="6" t="s">
        <v>20</v>
      </c>
      <c r="C26" s="19">
        <f>'подраздел 0701'!P26</f>
        <v>0</v>
      </c>
      <c r="D26" s="19">
        <f>'подраздел 0702'!P26</f>
        <v>82245</v>
      </c>
      <c r="E26" s="19">
        <f>'подраздел 0703'!P26</f>
        <v>0</v>
      </c>
      <c r="F26" s="19">
        <f>'подраздел 1003'!P26</f>
        <v>0</v>
      </c>
      <c r="G26" s="16">
        <f t="shared" si="0"/>
        <v>82245</v>
      </c>
      <c r="H26" s="35"/>
    </row>
    <row r="27" spans="1:8">
      <c r="A27" s="4">
        <v>20</v>
      </c>
      <c r="B27" s="6" t="s">
        <v>21</v>
      </c>
      <c r="C27" s="19">
        <f>'подраздел 0701'!P27</f>
        <v>2148</v>
      </c>
      <c r="D27" s="19">
        <f>'подраздел 0702'!P27</f>
        <v>90549</v>
      </c>
      <c r="E27" s="19">
        <f>'подраздел 0703'!P27</f>
        <v>0</v>
      </c>
      <c r="F27" s="19">
        <f>'подраздел 1003'!P27</f>
        <v>7602</v>
      </c>
      <c r="G27" s="16">
        <f t="shared" si="0"/>
        <v>100299</v>
      </c>
      <c r="H27" s="35"/>
    </row>
    <row r="28" spans="1:8">
      <c r="A28" s="4">
        <v>21</v>
      </c>
      <c r="B28" s="6" t="s">
        <v>22</v>
      </c>
      <c r="C28" s="19">
        <f>'подраздел 0701'!P28</f>
        <v>0</v>
      </c>
      <c r="D28" s="19">
        <f>'подраздел 0702'!P28</f>
        <v>54752</v>
      </c>
      <c r="E28" s="19">
        <f>'подраздел 0703'!P28</f>
        <v>0</v>
      </c>
      <c r="F28" s="19">
        <f>'подраздел 1003'!P28</f>
        <v>0</v>
      </c>
      <c r="G28" s="16">
        <f t="shared" si="0"/>
        <v>54752</v>
      </c>
      <c r="H28" s="35"/>
    </row>
    <row r="29" spans="1:8">
      <c r="A29" s="4">
        <v>22</v>
      </c>
      <c r="B29" s="6" t="s">
        <v>23</v>
      </c>
      <c r="C29" s="19">
        <f>'подраздел 0701'!P29</f>
        <v>0</v>
      </c>
      <c r="D29" s="19">
        <f>'подраздел 0702'!P29</f>
        <v>87653</v>
      </c>
      <c r="E29" s="19">
        <f>'подраздел 0703'!P29</f>
        <v>0</v>
      </c>
      <c r="F29" s="19">
        <f>'подраздел 1003'!P29</f>
        <v>0</v>
      </c>
      <c r="G29" s="16">
        <f t="shared" si="0"/>
        <v>87653</v>
      </c>
      <c r="H29" s="35"/>
    </row>
    <row r="30" spans="1:8">
      <c r="A30" s="4">
        <v>23</v>
      </c>
      <c r="B30" s="6" t="s">
        <v>24</v>
      </c>
      <c r="C30" s="19">
        <f>'подраздел 0701'!P30</f>
        <v>5976</v>
      </c>
      <c r="D30" s="19">
        <f>'подраздел 0702'!P30</f>
        <v>64005</v>
      </c>
      <c r="E30" s="19">
        <f>'подраздел 0703'!P30</f>
        <v>0</v>
      </c>
      <c r="F30" s="19">
        <f>'подраздел 1003'!P30</f>
        <v>0</v>
      </c>
      <c r="G30" s="16">
        <f t="shared" si="0"/>
        <v>69981</v>
      </c>
      <c r="H30" s="35"/>
    </row>
    <row r="31" spans="1:8">
      <c r="A31" s="4">
        <v>24</v>
      </c>
      <c r="B31" s="6" t="s">
        <v>25</v>
      </c>
      <c r="C31" s="19">
        <f>'подраздел 0701'!P31</f>
        <v>0</v>
      </c>
      <c r="D31" s="19">
        <f>'подраздел 0702'!P31</f>
        <v>66159</v>
      </c>
      <c r="E31" s="19">
        <f>'подраздел 0703'!P31</f>
        <v>708</v>
      </c>
      <c r="F31" s="19">
        <f>'подраздел 1003'!P31</f>
        <v>6441</v>
      </c>
      <c r="G31" s="16">
        <f t="shared" si="0"/>
        <v>73308</v>
      </c>
      <c r="H31" s="35"/>
    </row>
    <row r="32" spans="1:8">
      <c r="A32" s="4">
        <v>25</v>
      </c>
      <c r="B32" s="6" t="s">
        <v>26</v>
      </c>
      <c r="C32" s="19">
        <f>'подраздел 0701'!P32</f>
        <v>601</v>
      </c>
      <c r="D32" s="19">
        <f>'подраздел 0702'!P32</f>
        <v>136561</v>
      </c>
      <c r="E32" s="19">
        <f>'подраздел 0703'!P32</f>
        <v>8741</v>
      </c>
      <c r="F32" s="19">
        <f>'подраздел 1003'!P32</f>
        <v>0</v>
      </c>
      <c r="G32" s="16">
        <f t="shared" si="0"/>
        <v>145903</v>
      </c>
      <c r="H32" s="35"/>
    </row>
    <row r="33" spans="1:8">
      <c r="A33" s="4">
        <v>26</v>
      </c>
      <c r="B33" s="6" t="s">
        <v>27</v>
      </c>
      <c r="C33" s="19">
        <f>'подраздел 0701'!P33</f>
        <v>185</v>
      </c>
      <c r="D33" s="19">
        <f>'подраздел 0702'!P33</f>
        <v>43456</v>
      </c>
      <c r="E33" s="19">
        <f>'подраздел 0703'!P33</f>
        <v>0</v>
      </c>
      <c r="F33" s="19">
        <f>'подраздел 1003'!P33</f>
        <v>0</v>
      </c>
      <c r="G33" s="16">
        <f t="shared" si="0"/>
        <v>43641</v>
      </c>
      <c r="H33" s="35"/>
    </row>
    <row r="34" spans="1:8">
      <c r="A34" s="4">
        <v>27</v>
      </c>
      <c r="B34" s="6" t="s">
        <v>28</v>
      </c>
      <c r="C34" s="19">
        <f>'подраздел 0701'!P34</f>
        <v>0</v>
      </c>
      <c r="D34" s="19">
        <f>'подраздел 0702'!P34</f>
        <v>0</v>
      </c>
      <c r="E34" s="19">
        <f>'подраздел 0703'!P34</f>
        <v>0</v>
      </c>
      <c r="F34" s="19">
        <f>'подраздел 1003'!P34</f>
        <v>0</v>
      </c>
      <c r="G34" s="16">
        <f t="shared" si="0"/>
        <v>0</v>
      </c>
      <c r="H34" s="35"/>
    </row>
    <row r="35" spans="1:8">
      <c r="A35" s="4">
        <v>28</v>
      </c>
      <c r="B35" s="6" t="s">
        <v>29</v>
      </c>
      <c r="C35" s="19">
        <f>'подраздел 0701'!P35</f>
        <v>0</v>
      </c>
      <c r="D35" s="19">
        <f>'подраздел 0702'!P35</f>
        <v>115725</v>
      </c>
      <c r="E35" s="19">
        <f>'подраздел 0703'!P35</f>
        <v>0</v>
      </c>
      <c r="F35" s="19">
        <f>'подраздел 1003'!P35</f>
        <v>0</v>
      </c>
      <c r="G35" s="16">
        <f t="shared" si="0"/>
        <v>115725</v>
      </c>
      <c r="H35" s="35"/>
    </row>
    <row r="36" spans="1:8">
      <c r="A36" s="4">
        <v>29</v>
      </c>
      <c r="B36" s="6" t="s">
        <v>30</v>
      </c>
      <c r="C36" s="19">
        <f>'подраздел 0701'!P36</f>
        <v>0</v>
      </c>
      <c r="D36" s="19">
        <f>'подраздел 0702'!P36</f>
        <v>0</v>
      </c>
      <c r="E36" s="19">
        <f>'подраздел 0703'!P36</f>
        <v>0</v>
      </c>
      <c r="F36" s="19">
        <f>'подраздел 1003'!P36</f>
        <v>293179</v>
      </c>
      <c r="G36" s="16">
        <f t="shared" si="0"/>
        <v>293179</v>
      </c>
      <c r="H36" s="35"/>
    </row>
    <row r="37" spans="1:8">
      <c r="A37" s="4">
        <v>30</v>
      </c>
      <c r="B37" s="12" t="s">
        <v>31</v>
      </c>
      <c r="C37" s="19">
        <f>'подраздел 0701'!P37</f>
        <v>0</v>
      </c>
      <c r="D37" s="19">
        <f>'подраздел 0702'!P37</f>
        <v>0</v>
      </c>
      <c r="E37" s="19">
        <f>'подраздел 0703'!P37</f>
        <v>0</v>
      </c>
      <c r="F37" s="19">
        <f>'подраздел 1003'!P37</f>
        <v>351419</v>
      </c>
      <c r="G37" s="16">
        <f t="shared" si="0"/>
        <v>351419</v>
      </c>
      <c r="H37" s="35"/>
    </row>
    <row r="38" spans="1:8">
      <c r="A38" s="4">
        <v>31</v>
      </c>
      <c r="B38" s="6" t="s">
        <v>32</v>
      </c>
      <c r="C38" s="19">
        <f>'подраздел 0701'!P38</f>
        <v>0</v>
      </c>
      <c r="D38" s="19">
        <f>'подраздел 0702'!P38</f>
        <v>0</v>
      </c>
      <c r="E38" s="19">
        <f>'подраздел 0703'!P38</f>
        <v>0</v>
      </c>
      <c r="F38" s="19">
        <f>'подраздел 1003'!P38</f>
        <v>1336</v>
      </c>
      <c r="G38" s="16">
        <f t="shared" si="0"/>
        <v>1336</v>
      </c>
      <c r="H38" s="35"/>
    </row>
    <row r="39" spans="1:8">
      <c r="A39" s="4">
        <v>32</v>
      </c>
      <c r="B39" s="6" t="s">
        <v>33</v>
      </c>
      <c r="C39" s="19">
        <f>'подраздел 0701'!P39</f>
        <v>0</v>
      </c>
      <c r="D39" s="19">
        <f>'подраздел 0702'!P39</f>
        <v>0</v>
      </c>
      <c r="E39" s="19">
        <f>'подраздел 0703'!P39</f>
        <v>0</v>
      </c>
      <c r="F39" s="19">
        <f>'подраздел 1003'!P39</f>
        <v>0</v>
      </c>
      <c r="G39" s="16">
        <f t="shared" si="0"/>
        <v>0</v>
      </c>
      <c r="H39" s="35"/>
    </row>
    <row r="40" spans="1:8">
      <c r="A40" s="4">
        <v>33</v>
      </c>
      <c r="B40" s="6" t="s">
        <v>34</v>
      </c>
      <c r="C40" s="19">
        <f>'подраздел 0701'!P40</f>
        <v>0</v>
      </c>
      <c r="D40" s="19">
        <f>'подраздел 0702'!P40</f>
        <v>0</v>
      </c>
      <c r="E40" s="19">
        <f>'подраздел 0703'!P40</f>
        <v>0</v>
      </c>
      <c r="F40" s="19">
        <f>'подраздел 1003'!P40</f>
        <v>0</v>
      </c>
      <c r="G40" s="16">
        <f t="shared" si="0"/>
        <v>0</v>
      </c>
      <c r="H40" s="35"/>
    </row>
    <row r="41" spans="1:8" s="8" customFormat="1" ht="12.75">
      <c r="A41" s="10"/>
      <c r="B41" s="10" t="s">
        <v>35</v>
      </c>
      <c r="C41" s="15">
        <f t="shared" ref="C41:G41" si="1">C8+C9+C10+C11+C12+C13+C14+C15+C16+C17+C18+C19+C20+C21+C22+C23+C24+C25+C26+C27+C28+C29+C30+C31+C32+C33+C34+C35+C36+C37+C38+C39+C40</f>
        <v>52222</v>
      </c>
      <c r="D41" s="15">
        <f t="shared" si="1"/>
        <v>2501080</v>
      </c>
      <c r="E41" s="15">
        <f t="shared" si="1"/>
        <v>49329</v>
      </c>
      <c r="F41" s="15">
        <f t="shared" si="1"/>
        <v>723171</v>
      </c>
      <c r="G41" s="15">
        <f t="shared" si="1"/>
        <v>3325802</v>
      </c>
      <c r="H41" s="35"/>
    </row>
  </sheetData>
  <mergeCells count="9">
    <mergeCell ref="G5:G6"/>
    <mergeCell ref="H5:H6"/>
    <mergeCell ref="B3:G3"/>
    <mergeCell ref="A5:A6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подраздел 0701</vt:lpstr>
      <vt:lpstr>подраздел 0702</vt:lpstr>
      <vt:lpstr>подраздел 0703</vt:lpstr>
      <vt:lpstr>подраздел 1003</vt:lpstr>
      <vt:lpstr>Общий объем субсидии</vt:lpstr>
      <vt:lpstr>'подраздел 0701'!Заголовки_для_печати</vt:lpstr>
      <vt:lpstr>'подраздел 0702'!Заголовки_для_печати</vt:lpstr>
      <vt:lpstr>'подраздел 0703'!Заголовки_для_печати</vt:lpstr>
      <vt:lpstr>'подраздел 1003'!Заголовки_для_печати</vt:lpstr>
      <vt:lpstr>'Общий объем субсидии'!Область_печати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2024-10-11T13:20:32Z</dcterms:modified>
</cp:coreProperties>
</file>