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Лист1!$A:$A</definedName>
  </definedNames>
  <calcPr calcId="125725"/>
</workbook>
</file>

<file path=xl/calcChain.xml><?xml version="1.0" encoding="utf-8"?>
<calcChain xmlns="http://schemas.openxmlformats.org/spreadsheetml/2006/main">
  <c r="Z42" i="1"/>
  <c r="AC42" s="1"/>
  <c r="P42"/>
  <c r="S42" s="1"/>
  <c r="F42"/>
  <c r="I42" s="1"/>
  <c r="Z41"/>
  <c r="AC41" s="1"/>
  <c r="P41"/>
  <c r="S41" s="1"/>
  <c r="F41"/>
  <c r="I41" s="1"/>
  <c r="Z40"/>
  <c r="AC40" s="1"/>
  <c r="P40"/>
  <c r="S40" s="1"/>
  <c r="F40"/>
  <c r="I40" s="1"/>
  <c r="Z39"/>
  <c r="AC39" s="1"/>
  <c r="P39"/>
  <c r="S39" s="1"/>
  <c r="F39"/>
  <c r="I39" s="1"/>
  <c r="Z38"/>
  <c r="AC38" s="1"/>
  <c r="P38"/>
  <c r="S38" s="1"/>
  <c r="F38"/>
  <c r="I38" s="1"/>
  <c r="Z37"/>
  <c r="AC37" s="1"/>
  <c r="P37"/>
  <c r="S37" s="1"/>
  <c r="F37"/>
  <c r="I37" s="1"/>
  <c r="Z36"/>
  <c r="AC36" s="1"/>
  <c r="P36"/>
  <c r="S36" s="1"/>
  <c r="F36"/>
  <c r="I36" s="1"/>
  <c r="Z35"/>
  <c r="AC35" s="1"/>
  <c r="P35"/>
  <c r="S35" s="1"/>
  <c r="F35"/>
  <c r="I35" s="1"/>
  <c r="Z34"/>
  <c r="AC34" s="1"/>
  <c r="P34"/>
  <c r="S34" s="1"/>
  <c r="F34"/>
  <c r="I34" s="1"/>
  <c r="Z33"/>
  <c r="AC33" s="1"/>
  <c r="P33"/>
  <c r="S33" s="1"/>
  <c r="F33"/>
  <c r="I33" s="1"/>
  <c r="Z32"/>
  <c r="AC32" s="1"/>
  <c r="P32"/>
  <c r="S32" s="1"/>
  <c r="F32"/>
  <c r="I32" s="1"/>
  <c r="Z31"/>
  <c r="AC31" s="1"/>
  <c r="P31"/>
  <c r="S31" s="1"/>
  <c r="F31"/>
  <c r="I31" s="1"/>
  <c r="Z30"/>
  <c r="AC30" s="1"/>
  <c r="P30"/>
  <c r="S30" s="1"/>
  <c r="F30"/>
  <c r="I30" s="1"/>
  <c r="Z29"/>
  <c r="AC29" s="1"/>
  <c r="P29"/>
  <c r="S29" s="1"/>
  <c r="F29"/>
  <c r="I29" s="1"/>
  <c r="Z28"/>
  <c r="AC28" s="1"/>
  <c r="P28"/>
  <c r="S28" s="1"/>
  <c r="F28"/>
  <c r="I28" s="1"/>
  <c r="Z27"/>
  <c r="AC27" s="1"/>
  <c r="P27"/>
  <c r="S27" s="1"/>
  <c r="F27"/>
  <c r="I27" s="1"/>
  <c r="Z26"/>
  <c r="AC26" s="1"/>
  <c r="P26"/>
  <c r="S26" s="1"/>
  <c r="F26"/>
  <c r="I26" s="1"/>
  <c r="Z25"/>
  <c r="AC25" s="1"/>
  <c r="P25"/>
  <c r="S25" s="1"/>
  <c r="F25"/>
  <c r="I25" s="1"/>
  <c r="Z24"/>
  <c r="AC24" s="1"/>
  <c r="P24"/>
  <c r="S24" s="1"/>
  <c r="F24"/>
  <c r="I24" s="1"/>
  <c r="Z23"/>
  <c r="AC23" s="1"/>
  <c r="P23"/>
  <c r="S23" s="1"/>
  <c r="F23"/>
  <c r="I23" s="1"/>
  <c r="Z22"/>
  <c r="AC22" s="1"/>
  <c r="P22"/>
  <c r="S22" s="1"/>
  <c r="F22"/>
  <c r="I22" s="1"/>
  <c r="Z21"/>
  <c r="AC21" s="1"/>
  <c r="P21"/>
  <c r="S21" s="1"/>
  <c r="F21"/>
  <c r="I21" s="1"/>
  <c r="Z20"/>
  <c r="AC20" s="1"/>
  <c r="P20"/>
  <c r="S20" s="1"/>
  <c r="F20"/>
  <c r="I20" s="1"/>
  <c r="Z19"/>
  <c r="AC19" s="1"/>
  <c r="P19"/>
  <c r="S19" s="1"/>
  <c r="F19"/>
  <c r="I19" s="1"/>
  <c r="Z18"/>
  <c r="AC18" s="1"/>
  <c r="P18"/>
  <c r="S18" s="1"/>
  <c r="F18"/>
  <c r="I18" s="1"/>
  <c r="Z17"/>
  <c r="AC17" s="1"/>
  <c r="P17"/>
  <c r="S17" s="1"/>
  <c r="F17"/>
  <c r="I17" s="1"/>
  <c r="Z16"/>
  <c r="AC16" s="1"/>
  <c r="P16"/>
  <c r="S16" s="1"/>
  <c r="F16"/>
  <c r="I16" s="1"/>
  <c r="Z15"/>
  <c r="AC15" s="1"/>
  <c r="P15"/>
  <c r="S15" s="1"/>
  <c r="F15"/>
  <c r="I15" s="1"/>
  <c r="Z14"/>
  <c r="AC14" s="1"/>
  <c r="P14"/>
  <c r="S14" s="1"/>
  <c r="F14"/>
  <c r="I14" s="1"/>
  <c r="Z13"/>
  <c r="AC13" s="1"/>
  <c r="P13"/>
  <c r="S13" s="1"/>
  <c r="F13"/>
  <c r="I13" s="1"/>
  <c r="Z12"/>
  <c r="AC12" s="1"/>
  <c r="P12"/>
  <c r="S12" s="1"/>
  <c r="F12"/>
  <c r="I12" s="1"/>
  <c r="Z11"/>
  <c r="AC11" s="1"/>
  <c r="P11"/>
  <c r="S11" s="1"/>
  <c r="F11"/>
  <c r="I11" s="1"/>
  <c r="Z10"/>
  <c r="AC10" s="1"/>
  <c r="P10"/>
  <c r="P9" s="1"/>
  <c r="F10"/>
  <c r="I10" s="1"/>
  <c r="AB9"/>
  <c r="AA9"/>
  <c r="Y9"/>
  <c r="X9"/>
  <c r="R9"/>
  <c r="Q9"/>
  <c r="O9"/>
  <c r="N9"/>
  <c r="H9"/>
  <c r="G9"/>
  <c r="E9"/>
  <c r="D9"/>
  <c r="C9"/>
  <c r="B9"/>
  <c r="AB6"/>
  <c r="R6"/>
  <c r="D6"/>
  <c r="C6"/>
  <c r="B6"/>
  <c r="AD18" l="1"/>
  <c r="AE18" s="1"/>
  <c r="AD42"/>
  <c r="AE42" s="1"/>
  <c r="U42"/>
  <c r="T42"/>
  <c r="J42"/>
  <c r="K42" s="1"/>
  <c r="AE17"/>
  <c r="AD17"/>
  <c r="AD26"/>
  <c r="AE26" s="1"/>
  <c r="T18"/>
  <c r="U18" s="1"/>
  <c r="J18"/>
  <c r="K18" s="1"/>
  <c r="T21"/>
  <c r="U21" s="1"/>
  <c r="T29"/>
  <c r="U29" s="1"/>
  <c r="T33"/>
  <c r="U33" s="1"/>
  <c r="T37"/>
  <c r="U37" s="1"/>
  <c r="T41"/>
  <c r="U41" s="1"/>
  <c r="AD10"/>
  <c r="AC9"/>
  <c r="T14"/>
  <c r="U14" s="1"/>
  <c r="J26"/>
  <c r="K26" s="1"/>
  <c r="AD29"/>
  <c r="AE29" s="1"/>
  <c r="K41"/>
  <c r="J41"/>
  <c r="AD38"/>
  <c r="AE38" s="1"/>
  <c r="J38"/>
  <c r="K38"/>
  <c r="AD13"/>
  <c r="AE13" s="1"/>
  <c r="T13"/>
  <c r="U13" s="1"/>
  <c r="AD12"/>
  <c r="AE12" s="1"/>
  <c r="AD28"/>
  <c r="AE28" s="1"/>
  <c r="AD40"/>
  <c r="AE40" s="1"/>
  <c r="T34"/>
  <c r="U34" s="1"/>
  <c r="J30"/>
  <c r="K30"/>
  <c r="AE25"/>
  <c r="AD25"/>
  <c r="T25"/>
  <c r="U25" s="1"/>
  <c r="K25"/>
  <c r="J25"/>
  <c r="AD16"/>
  <c r="AE16" s="1"/>
  <c r="T12"/>
  <c r="U12" s="1"/>
  <c r="T16"/>
  <c r="U16" s="1"/>
  <c r="U20"/>
  <c r="T20"/>
  <c r="T24"/>
  <c r="U24" s="1"/>
  <c r="U28"/>
  <c r="T28"/>
  <c r="T32"/>
  <c r="U32" s="1"/>
  <c r="T36"/>
  <c r="U36" s="1"/>
  <c r="T40"/>
  <c r="U40" s="1"/>
  <c r="AD22"/>
  <c r="AE22" s="1"/>
  <c r="T30"/>
  <c r="U30" s="1"/>
  <c r="J34"/>
  <c r="K34" s="1"/>
  <c r="AD21"/>
  <c r="AE21" s="1"/>
  <c r="T17"/>
  <c r="U17" s="1"/>
  <c r="J29"/>
  <c r="K29" s="1"/>
  <c r="J16"/>
  <c r="K16" s="1"/>
  <c r="J32"/>
  <c r="K32" s="1"/>
  <c r="J36"/>
  <c r="K36" s="1"/>
  <c r="J40"/>
  <c r="K40" s="1"/>
  <c r="AD30"/>
  <c r="AE30"/>
  <c r="T26"/>
  <c r="U26" s="1"/>
  <c r="J22"/>
  <c r="K22" s="1"/>
  <c r="AE37"/>
  <c r="AD37"/>
  <c r="K21"/>
  <c r="J21"/>
  <c r="AD20"/>
  <c r="AE20" s="1"/>
  <c r="AD32"/>
  <c r="AE32" s="1"/>
  <c r="J12"/>
  <c r="K12" s="1"/>
  <c r="AE11"/>
  <c r="AD11"/>
  <c r="AD23"/>
  <c r="AE23" s="1"/>
  <c r="AE39"/>
  <c r="AD39"/>
  <c r="AD34"/>
  <c r="AE34" s="1"/>
  <c r="T38"/>
  <c r="U38" s="1"/>
  <c r="J14"/>
  <c r="K14" s="1"/>
  <c r="AE41"/>
  <c r="AD41"/>
  <c r="J17"/>
  <c r="K17" s="1"/>
  <c r="K33"/>
  <c r="J33"/>
  <c r="AD24"/>
  <c r="AE24" s="1"/>
  <c r="AD36"/>
  <c r="AE36" s="1"/>
  <c r="J20"/>
  <c r="K20" s="1"/>
  <c r="J24"/>
  <c r="K24" s="1"/>
  <c r="J28"/>
  <c r="K28" s="1"/>
  <c r="AE15"/>
  <c r="AD15"/>
  <c r="AD19"/>
  <c r="AE19" s="1"/>
  <c r="AD27"/>
  <c r="AE27" s="1"/>
  <c r="AD31"/>
  <c r="AE31" s="1"/>
  <c r="AE35"/>
  <c r="AD35"/>
  <c r="T11"/>
  <c r="U11" s="1"/>
  <c r="T15"/>
  <c r="U15" s="1"/>
  <c r="T19"/>
  <c r="U19" s="1"/>
  <c r="T23"/>
  <c r="U23" s="1"/>
  <c r="T27"/>
  <c r="U27" s="1"/>
  <c r="T31"/>
  <c r="U31" s="1"/>
  <c r="T35"/>
  <c r="U35" s="1"/>
  <c r="T39"/>
  <c r="U39" s="1"/>
  <c r="AD14"/>
  <c r="AE14" s="1"/>
  <c r="T22"/>
  <c r="U22" s="1"/>
  <c r="I9"/>
  <c r="J10"/>
  <c r="AD33"/>
  <c r="AE33" s="1"/>
  <c r="J13"/>
  <c r="K13" s="1"/>
  <c r="K37"/>
  <c r="J37"/>
  <c r="J11"/>
  <c r="K11" s="1"/>
  <c r="K15"/>
  <c r="J15"/>
  <c r="K19"/>
  <c r="J19"/>
  <c r="J23"/>
  <c r="K23" s="1"/>
  <c r="J27"/>
  <c r="K27" s="1"/>
  <c r="J31"/>
  <c r="K31" s="1"/>
  <c r="K35"/>
  <c r="J35"/>
  <c r="J39"/>
  <c r="K39" s="1"/>
  <c r="F9"/>
  <c r="S10"/>
  <c r="Z9"/>
  <c r="AF18" l="1"/>
  <c r="AG18" s="1"/>
  <c r="AF42"/>
  <c r="AG42" s="1"/>
  <c r="V22"/>
  <c r="W22" s="1"/>
  <c r="AF38"/>
  <c r="AG38" s="1"/>
  <c r="L27"/>
  <c r="M27" s="1"/>
  <c r="L42"/>
  <c r="M42" s="1"/>
  <c r="V11"/>
  <c r="W11" s="1"/>
  <c r="V36"/>
  <c r="W36" s="1"/>
  <c r="AF13"/>
  <c r="AG13" s="1"/>
  <c r="V41"/>
  <c r="W41" s="1"/>
  <c r="V29"/>
  <c r="W29" s="1"/>
  <c r="V13"/>
  <c r="W13" s="1"/>
  <c r="AF33"/>
  <c r="AG33" s="1"/>
  <c r="L32"/>
  <c r="M32" s="1"/>
  <c r="L40"/>
  <c r="M40" s="1"/>
  <c r="AF22"/>
  <c r="AG22" s="1"/>
  <c r="V12"/>
  <c r="W12" s="1"/>
  <c r="AF12"/>
  <c r="AG12" s="1"/>
  <c r="AF14"/>
  <c r="AG14" s="1"/>
  <c r="AF34"/>
  <c r="AG34" s="1"/>
  <c r="V25"/>
  <c r="W25" s="1"/>
  <c r="V19"/>
  <c r="W19" s="1"/>
  <c r="L13"/>
  <c r="M13" s="1"/>
  <c r="V16"/>
  <c r="W16" s="1"/>
  <c r="AF28"/>
  <c r="AG28" s="1"/>
  <c r="V14"/>
  <c r="W14" s="1"/>
  <c r="L23"/>
  <c r="M23" s="1"/>
  <c r="V38"/>
  <c r="W38" s="1"/>
  <c r="AF20"/>
  <c r="AG20" s="1"/>
  <c r="L36"/>
  <c r="M36" s="1"/>
  <c r="V31"/>
  <c r="W31" s="1"/>
  <c r="AF40"/>
  <c r="AG40" s="1"/>
  <c r="L26"/>
  <c r="M26" s="1"/>
  <c r="V21"/>
  <c r="W21" s="1"/>
  <c r="V33"/>
  <c r="W33" s="1"/>
  <c r="V15"/>
  <c r="W15" s="1"/>
  <c r="L24"/>
  <c r="M24" s="1"/>
  <c r="AF16"/>
  <c r="AG16" s="1"/>
  <c r="L17"/>
  <c r="M17" s="1"/>
  <c r="V35"/>
  <c r="W35" s="1"/>
  <c r="AF27"/>
  <c r="AG27" s="1"/>
  <c r="V26"/>
  <c r="W26" s="1"/>
  <c r="L34"/>
  <c r="M34" s="1"/>
  <c r="V34"/>
  <c r="W34" s="1"/>
  <c r="L29"/>
  <c r="M29" s="1"/>
  <c r="L16"/>
  <c r="M16" s="1"/>
  <c r="L28"/>
  <c r="M28" s="1"/>
  <c r="V40"/>
  <c r="W40" s="1"/>
  <c r="V39"/>
  <c r="W39" s="1"/>
  <c r="AF31"/>
  <c r="AG31" s="1"/>
  <c r="AF24"/>
  <c r="AG24" s="1"/>
  <c r="AF23"/>
  <c r="AG23" s="1"/>
  <c r="L22"/>
  <c r="M22" s="1"/>
  <c r="L18"/>
  <c r="M18" s="1"/>
  <c r="L33"/>
  <c r="M33" s="1"/>
  <c r="V18"/>
  <c r="W18" s="1"/>
  <c r="AF21"/>
  <c r="AG21" s="1"/>
  <c r="V32"/>
  <c r="W32" s="1"/>
  <c r="AF39"/>
  <c r="AG39" s="1"/>
  <c r="AD9"/>
  <c r="AE10"/>
  <c r="L38"/>
  <c r="M38" s="1"/>
  <c r="V42"/>
  <c r="W42" s="1"/>
  <c r="AF26"/>
  <c r="AG26" s="1"/>
  <c r="V17"/>
  <c r="W17" s="1"/>
  <c r="V37"/>
  <c r="W37" s="1"/>
  <c r="L31"/>
  <c r="M31" s="1"/>
  <c r="AF19"/>
  <c r="AG19" s="1"/>
  <c r="L35"/>
  <c r="M35" s="1"/>
  <c r="L39"/>
  <c r="M39" s="1"/>
  <c r="L20"/>
  <c r="M20" s="1"/>
  <c r="L30"/>
  <c r="M30" s="1"/>
  <c r="L21"/>
  <c r="M21" s="1"/>
  <c r="V23"/>
  <c r="W23" s="1"/>
  <c r="AF32"/>
  <c r="AG32" s="1"/>
  <c r="L14"/>
  <c r="M14" s="1"/>
  <c r="AF41"/>
  <c r="AG41" s="1"/>
  <c r="AF11"/>
  <c r="AG11" s="1"/>
  <c r="V20"/>
  <c r="W20" s="1"/>
  <c r="AF25"/>
  <c r="AG25" s="1"/>
  <c r="J9"/>
  <c r="L41"/>
  <c r="M41"/>
  <c r="L37"/>
  <c r="M37"/>
  <c r="L11"/>
  <c r="M11" s="1"/>
  <c r="AF30"/>
  <c r="AG30"/>
  <c r="L19"/>
  <c r="M19" s="1"/>
  <c r="AF17"/>
  <c r="AG17" s="1"/>
  <c r="L25"/>
  <c r="M25"/>
  <c r="L12"/>
  <c r="M12"/>
  <c r="AF35"/>
  <c r="AG35" s="1"/>
  <c r="AF37"/>
  <c r="AG37" s="1"/>
  <c r="V30"/>
  <c r="W30" s="1"/>
  <c r="V24"/>
  <c r="W24" s="1"/>
  <c r="AF29"/>
  <c r="AG29"/>
  <c r="K10"/>
  <c r="AF15"/>
  <c r="AG15" s="1"/>
  <c r="V28"/>
  <c r="W28" s="1"/>
  <c r="L15"/>
  <c r="M15" s="1"/>
  <c r="AF36"/>
  <c r="AG36" s="1"/>
  <c r="V27"/>
  <c r="W27" s="1"/>
  <c r="S9"/>
  <c r="T10"/>
  <c r="T9" s="1"/>
  <c r="U10" l="1"/>
  <c r="K9"/>
  <c r="L10"/>
  <c r="M10" s="1"/>
  <c r="AE9"/>
  <c r="AF10"/>
  <c r="M9" l="1"/>
  <c r="V10"/>
  <c r="W10" s="1"/>
  <c r="U9"/>
  <c r="L9"/>
  <c r="M43"/>
  <c r="AF9"/>
  <c r="AG43"/>
  <c r="AG10"/>
  <c r="W9" l="1"/>
  <c r="V9"/>
  <c r="W43"/>
  <c r="AG9"/>
</calcChain>
</file>

<file path=xl/sharedStrings.xml><?xml version="1.0" encoding="utf-8"?>
<sst xmlns="http://schemas.openxmlformats.org/spreadsheetml/2006/main" count="87" uniqueCount="66">
  <si>
    <t>Наименование муниципального образования</t>
  </si>
  <si>
    <t>Объем бюджетных ассигнований</t>
  </si>
  <si>
    <t>Размер ежемесячной денежной компенсации (в месяц на 1 получателя)</t>
  </si>
  <si>
    <t>Величина индексации, %</t>
  </si>
  <si>
    <t>Размер проиндексированной ежемесячной денежной компенсации (в месяц на 1 получателя)</t>
  </si>
  <si>
    <t>Количество месяцев выплаты проиндексированной ежемесячной денежной компенсации в году</t>
  </si>
  <si>
    <t>Численность получателей</t>
  </si>
  <si>
    <t>Потребность в средствах</t>
  </si>
  <si>
    <t>Потребность в средствах на доставку</t>
  </si>
  <si>
    <t>Потребность в средствах с учетом доставки</t>
  </si>
  <si>
    <t>Резерв
 5 %</t>
  </si>
  <si>
    <t>Резерв 5 %</t>
  </si>
  <si>
    <t>6=4*5/100%</t>
  </si>
  <si>
    <t>9=4*(12мес-7)*8+6*7*8</t>
  </si>
  <si>
    <t>10=9*1,8%</t>
  </si>
  <si>
    <t>11=9+10</t>
  </si>
  <si>
    <t>12=11*5%</t>
  </si>
  <si>
    <t>13=11-12</t>
  </si>
  <si>
    <t>16=14*15/100%</t>
  </si>
  <si>
    <t>19=14*(12мес-17)*18+16*17*18</t>
  </si>
  <si>
    <t>20=19*1,8%</t>
  </si>
  <si>
    <t>21=19+20</t>
  </si>
  <si>
    <t>22=21*5%</t>
  </si>
  <si>
    <t>23=21-22</t>
  </si>
  <si>
    <t>26=24*25/100%</t>
  </si>
  <si>
    <t>29=24*(12мес-27)*28+26*27*28</t>
  </si>
  <si>
    <t>30=29*1,8%</t>
  </si>
  <si>
    <t>31=29+30</t>
  </si>
  <si>
    <t>32=31*5%</t>
  </si>
  <si>
    <t>33=31-32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</si>
  <si>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</si>
  <si>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</si>
  <si>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</si>
  <si>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</si>
  <si>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</si>
  <si>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</si>
  <si>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</si>
  <si>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</si>
  <si>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</si>
  <si>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</si>
  <si>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</si>
  <si>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</si>
  <si>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</si>
  <si>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</si>
  <si>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</si>
  <si>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</si>
  <si>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</si>
  <si>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</si>
  <si>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</si>
  <si>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</si>
  <si>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</si>
  <si>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</si>
  <si>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</si>
  <si>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</si>
  <si>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</si>
  <si>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</si>
  <si>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</si>
  <si>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</si>
  <si>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</si>
  <si>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</si>
  <si>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</si>
  <si>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</si>
  <si>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</si>
  <si>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</si>
  <si>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Расчет субвенции на предоставление социальной поддержки отдельным категориям граждан по обеспечению продовольственными товарами по сниженным ценам</t>
  </si>
  <si>
    <t>Приложение № 1.11.3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</si>
</sst>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2" fillId="0" borderId="0" xfId="0" applyNumberFormat="1" applyFont="1" applyFill="1"/>
    <xf numFmtId="0" fontId="2" fillId="0" borderId="0" xfId="0" applyFont="1" applyFill="1"/>
    <xf numFmtId="0" fontId="1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/>
    <xf numFmtId="4" fontId="1" fillId="0" borderId="0" xfId="0" applyNumberFormat="1" applyFont="1" applyFill="1"/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2" xfId="0" applyFont="1" applyFill="1" applyBorder="1" applyAlignment="1" applyProtection="1">
      <alignment vertical="top" wrapText="1"/>
    </xf>
    <xf numFmtId="4" fontId="1" fillId="0" borderId="2" xfId="0" applyNumberFormat="1" applyFont="1" applyFill="1" applyBorder="1" applyAlignment="1" applyProtection="1">
      <alignment vertical="top" wrapText="1"/>
      <protection locked="0"/>
    </xf>
    <xf numFmtId="4" fontId="1" fillId="0" borderId="2" xfId="0" applyNumberFormat="1" applyFont="1" applyFill="1" applyBorder="1" applyAlignment="1" applyProtection="1">
      <alignment vertical="top" wrapText="1"/>
    </xf>
    <xf numFmtId="0" fontId="1" fillId="0" borderId="2" xfId="0" applyFont="1" applyFill="1" applyBorder="1" applyProtection="1"/>
    <xf numFmtId="4" fontId="1" fillId="0" borderId="2" xfId="0" applyNumberFormat="1" applyFont="1" applyFill="1" applyBorder="1" applyProtection="1">
      <protection locked="0"/>
    </xf>
    <xf numFmtId="0" fontId="5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26%20(&#1087;&#1088;&#1086;&#1076;&#1086;&#1074;&#1086;&#1083;&#1100;&#1089;&#1090;&#1074;&#1080;&#1077;%20&#1087;&#1086;%20&#1089;&#1085;&#1080;&#1078;&#1077;&#1085;&#1085;&#1099;&#1084;%20&#1094;&#1077;&#1085;&#1072;&#1084;)%20&#1052;&#1041;&#1058;_5_5_1_1_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Расчет"/>
      <sheetName val="systemquery"/>
      <sheetName val="Реквизиты документа"/>
    </sheetNames>
    <sheetDataSet>
      <sheetData sheetId="0"/>
      <sheetData sheetId="1"/>
      <sheetData sheetId="2"/>
      <sheetData sheetId="3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социальную поддержку отдельных категорий граждан по обеспечению продовольственными товарами по сниженным ценам и выплате ежемесячной денежной компенсации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01.01.2024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69"/>
  <sheetViews>
    <sheetView tabSelected="1" zoomScaleNormal="100" workbookViewId="0">
      <selection activeCell="G1" sqref="G1:I1"/>
    </sheetView>
  </sheetViews>
  <sheetFormatPr defaultRowHeight="12.75"/>
  <cols>
    <col min="1" max="1" width="37" style="3" customWidth="1"/>
    <col min="2" max="33" width="16.5703125" style="3" customWidth="1"/>
    <col min="34" max="16384" width="9.140625" style="3"/>
  </cols>
  <sheetData>
    <row r="1" spans="1:33" ht="14.25" customHeight="1">
      <c r="G1" s="21" t="s">
        <v>65</v>
      </c>
      <c r="H1" s="21"/>
      <c r="I1" s="21"/>
    </row>
    <row r="3" spans="1:33" ht="12.75" customHeight="1">
      <c r="A3" s="2"/>
      <c r="B3" s="15" t="s">
        <v>64</v>
      </c>
      <c r="C3" s="15"/>
      <c r="D3" s="15"/>
      <c r="E3" s="15"/>
      <c r="F3" s="15"/>
      <c r="G3" s="15"/>
      <c r="H3" s="15"/>
      <c r="I3" s="9"/>
      <c r="J3" s="9"/>
      <c r="K3" s="9"/>
      <c r="L3" s="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21" customHeight="1">
      <c r="A4" s="2"/>
      <c r="B4" s="15"/>
      <c r="C4" s="15"/>
      <c r="D4" s="15"/>
      <c r="E4" s="15"/>
      <c r="F4" s="15"/>
      <c r="G4" s="15"/>
      <c r="H4" s="15"/>
      <c r="I4" s="9"/>
      <c r="J4" s="9"/>
      <c r="K4" s="9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>
      <c r="A6" s="10" t="s">
        <v>0</v>
      </c>
      <c r="B6" s="4" t="str">
        <f>"Отчетный "&amp;(VALUE(VLOOKUP("Год",'[1]Реквизиты документа'!$A$2:$B$20,2,0)-2))&amp;" год"</f>
        <v>Отчетный 2022 год</v>
      </c>
      <c r="C6" s="4" t="str">
        <f>"Текущий "&amp;(VALUE(VLOOKUP("Год",'[1]Реквизиты документа'!$A$2:$B$20,2,0)-1))&amp;" год"</f>
        <v>Текущий 2023 год</v>
      </c>
      <c r="D6" s="12" t="str">
        <f>"Очередной "&amp;(VALUE(VLOOKUP("Год",'[1]Реквизиты документа'!$A$2:$B$20,2,0)-0))&amp;" год"</f>
        <v>Очередной 2024 год</v>
      </c>
      <c r="E6" s="13"/>
      <c r="F6" s="13"/>
      <c r="G6" s="13"/>
      <c r="H6" s="13"/>
      <c r="I6" s="13"/>
      <c r="J6" s="13"/>
      <c r="K6" s="13"/>
      <c r="L6" s="13"/>
      <c r="M6" s="14"/>
      <c r="N6" s="5"/>
      <c r="O6" s="5"/>
      <c r="P6" s="5"/>
      <c r="Q6" s="5"/>
      <c r="R6" s="12" t="str">
        <f>(VALUE(VLOOKUP("Год",'[1]Реквизиты документа'!$A$2:$B$20,2,0)+1))&amp;" год планового периода"</f>
        <v>2025 год планового периода</v>
      </c>
      <c r="S6" s="13"/>
      <c r="T6" s="13"/>
      <c r="U6" s="13"/>
      <c r="V6" s="13"/>
      <c r="W6" s="14"/>
      <c r="X6" s="5"/>
      <c r="Y6" s="5"/>
      <c r="Z6" s="5"/>
      <c r="AA6" s="5"/>
      <c r="AB6" s="12" t="str">
        <f>(VALUE(VLOOKUP("Год",'[1]Реквизиты документа'!$A$2:$B$20,2,0)+2))&amp;" год планового периода"</f>
        <v>2026 год планового периода</v>
      </c>
      <c r="AC6" s="13"/>
      <c r="AD6" s="13"/>
      <c r="AE6" s="13"/>
      <c r="AF6" s="13"/>
      <c r="AG6" s="14"/>
    </row>
    <row r="7" spans="1:33" ht="89.25">
      <c r="A7" s="11"/>
      <c r="B7" s="4" t="s">
        <v>1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</v>
      </c>
      <c r="N7" s="4" t="s">
        <v>2</v>
      </c>
      <c r="O7" s="4" t="s">
        <v>3</v>
      </c>
      <c r="P7" s="4" t="s">
        <v>4</v>
      </c>
      <c r="Q7" s="4" t="s">
        <v>5</v>
      </c>
      <c r="R7" s="4" t="s">
        <v>6</v>
      </c>
      <c r="S7" s="4" t="s">
        <v>7</v>
      </c>
      <c r="T7" s="4" t="s">
        <v>8</v>
      </c>
      <c r="U7" s="4" t="s">
        <v>9</v>
      </c>
      <c r="V7" s="4" t="s">
        <v>11</v>
      </c>
      <c r="W7" s="4" t="s">
        <v>1</v>
      </c>
      <c r="X7" s="4" t="s">
        <v>2</v>
      </c>
      <c r="Y7" s="4" t="s">
        <v>3</v>
      </c>
      <c r="Z7" s="4" t="s">
        <v>4</v>
      </c>
      <c r="AA7" s="4" t="s">
        <v>5</v>
      </c>
      <c r="AB7" s="4" t="s">
        <v>6</v>
      </c>
      <c r="AC7" s="4" t="s">
        <v>7</v>
      </c>
      <c r="AD7" s="4" t="s">
        <v>8</v>
      </c>
      <c r="AE7" s="4" t="s">
        <v>9</v>
      </c>
      <c r="AF7" s="4" t="s">
        <v>11</v>
      </c>
      <c r="AG7" s="4" t="s">
        <v>1</v>
      </c>
    </row>
    <row r="8" spans="1:33" ht="22.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 t="s">
        <v>12</v>
      </c>
      <c r="G8" s="6">
        <v>7</v>
      </c>
      <c r="H8" s="6">
        <v>8</v>
      </c>
      <c r="I8" s="6" t="s">
        <v>13</v>
      </c>
      <c r="J8" s="6" t="s">
        <v>14</v>
      </c>
      <c r="K8" s="6" t="s">
        <v>15</v>
      </c>
      <c r="L8" s="6" t="s">
        <v>16</v>
      </c>
      <c r="M8" s="6" t="s">
        <v>17</v>
      </c>
      <c r="N8" s="6">
        <v>14</v>
      </c>
      <c r="O8" s="6">
        <v>15</v>
      </c>
      <c r="P8" s="6" t="s">
        <v>18</v>
      </c>
      <c r="Q8" s="6">
        <v>17</v>
      </c>
      <c r="R8" s="6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>
        <v>24</v>
      </c>
      <c r="Y8" s="6">
        <v>25</v>
      </c>
      <c r="Z8" s="6" t="s">
        <v>24</v>
      </c>
      <c r="AA8" s="6">
        <v>27</v>
      </c>
      <c r="AB8" s="6">
        <v>28</v>
      </c>
      <c r="AC8" s="6" t="s">
        <v>25</v>
      </c>
      <c r="AD8" s="6" t="s">
        <v>26</v>
      </c>
      <c r="AE8" s="6" t="s">
        <v>27</v>
      </c>
      <c r="AF8" s="6" t="s">
        <v>28</v>
      </c>
      <c r="AG8" s="6" t="s">
        <v>29</v>
      </c>
    </row>
    <row r="9" spans="1:33" ht="16.5" customHeight="1">
      <c r="A9" s="7"/>
      <c r="B9" s="7">
        <f>SUM(B10:B999)</f>
        <v>15380213</v>
      </c>
      <c r="C9" s="7">
        <f t="shared" ref="C9:AG9" si="0">SUM(C10:C999)</f>
        <v>16416185</v>
      </c>
      <c r="D9" s="7">
        <f t="shared" si="0"/>
        <v>22137.059999999994</v>
      </c>
      <c r="E9" s="7">
        <f t="shared" si="0"/>
        <v>132</v>
      </c>
      <c r="F9" s="7">
        <f t="shared" si="0"/>
        <v>23022.450000000008</v>
      </c>
      <c r="G9" s="7">
        <f t="shared" si="0"/>
        <v>363</v>
      </c>
      <c r="H9" s="7">
        <f t="shared" si="0"/>
        <v>1758</v>
      </c>
      <c r="I9" s="7">
        <f t="shared" si="0"/>
        <v>14670458</v>
      </c>
      <c r="J9" s="7">
        <f t="shared" si="0"/>
        <v>264069</v>
      </c>
      <c r="K9" s="7">
        <f t="shared" si="0"/>
        <v>14934527</v>
      </c>
      <c r="L9" s="7">
        <f t="shared" si="0"/>
        <v>746731</v>
      </c>
      <c r="M9" s="7">
        <f t="shared" si="0"/>
        <v>14934527</v>
      </c>
      <c r="N9" s="7">
        <f t="shared" si="0"/>
        <v>22137.059999999994</v>
      </c>
      <c r="O9" s="7">
        <f t="shared" si="0"/>
        <v>132</v>
      </c>
      <c r="P9" s="7">
        <f t="shared" si="0"/>
        <v>23022.450000000008</v>
      </c>
      <c r="Q9" s="7">
        <f t="shared" si="0"/>
        <v>363</v>
      </c>
      <c r="R9" s="7">
        <f t="shared" si="0"/>
        <v>1758</v>
      </c>
      <c r="S9" s="7">
        <f t="shared" si="0"/>
        <v>14670458</v>
      </c>
      <c r="T9" s="7">
        <f t="shared" si="0"/>
        <v>264069</v>
      </c>
      <c r="U9" s="7">
        <f t="shared" si="0"/>
        <v>14934527</v>
      </c>
      <c r="V9" s="7">
        <f t="shared" si="0"/>
        <v>746731</v>
      </c>
      <c r="W9" s="7">
        <f t="shared" si="0"/>
        <v>14934527</v>
      </c>
      <c r="X9" s="7">
        <f t="shared" si="0"/>
        <v>22137.059999999994</v>
      </c>
      <c r="Y9" s="7">
        <f t="shared" si="0"/>
        <v>132</v>
      </c>
      <c r="Z9" s="7">
        <f t="shared" si="0"/>
        <v>23022.450000000008</v>
      </c>
      <c r="AA9" s="7">
        <f t="shared" si="0"/>
        <v>363</v>
      </c>
      <c r="AB9" s="7">
        <f t="shared" si="0"/>
        <v>1758</v>
      </c>
      <c r="AC9" s="7">
        <f t="shared" si="0"/>
        <v>14670458</v>
      </c>
      <c r="AD9" s="7">
        <f t="shared" si="0"/>
        <v>264069</v>
      </c>
      <c r="AE9" s="7">
        <f t="shared" si="0"/>
        <v>14934527</v>
      </c>
      <c r="AF9" s="7">
        <f t="shared" si="0"/>
        <v>746731</v>
      </c>
      <c r="AG9" s="7">
        <f t="shared" si="0"/>
        <v>14934527</v>
      </c>
    </row>
    <row r="10" spans="1:33" ht="12.75" customHeight="1">
      <c r="A10" s="16" t="s">
        <v>30</v>
      </c>
      <c r="B10" s="17">
        <v>253281</v>
      </c>
      <c r="C10" s="17">
        <v>255789</v>
      </c>
      <c r="D10" s="17">
        <v>670.82</v>
      </c>
      <c r="E10" s="17">
        <v>4</v>
      </c>
      <c r="F10" s="18">
        <f>ROUND(D10*E10/100+D10,2)</f>
        <v>697.65</v>
      </c>
      <c r="G10" s="17">
        <v>11</v>
      </c>
      <c r="H10" s="17">
        <v>29</v>
      </c>
      <c r="I10" s="18">
        <f>ROUND(D10*(12-G10)*H10+F10*G10*H10,0)</f>
        <v>242004</v>
      </c>
      <c r="J10" s="18">
        <f>ROUND(I10*1.8/100,0)</f>
        <v>4356</v>
      </c>
      <c r="K10" s="18">
        <f>I10+J10</f>
        <v>246360</v>
      </c>
      <c r="L10" s="18">
        <f>ROUND(K10*5/100,0)</f>
        <v>12318</v>
      </c>
      <c r="M10" s="18">
        <f>K10-L10</f>
        <v>234042</v>
      </c>
      <c r="N10" s="17">
        <v>670.82</v>
      </c>
      <c r="O10" s="17">
        <v>4</v>
      </c>
      <c r="P10" s="18">
        <f>ROUND(N10*O10/100+N10,2)</f>
        <v>697.65</v>
      </c>
      <c r="Q10" s="17">
        <v>11</v>
      </c>
      <c r="R10" s="17">
        <v>29</v>
      </c>
      <c r="S10" s="18">
        <f>ROUND(N10*(12-Q10)*R10+P10*Q10*R10,0)</f>
        <v>242004</v>
      </c>
      <c r="T10" s="18">
        <f>ROUND(S10*1.8/100,0)</f>
        <v>4356</v>
      </c>
      <c r="U10" s="18">
        <f>S10+T10</f>
        <v>246360</v>
      </c>
      <c r="V10" s="18">
        <f>ROUND(U10*5/100,0)</f>
        <v>12318</v>
      </c>
      <c r="W10" s="18">
        <f>U10-V10</f>
        <v>234042</v>
      </c>
      <c r="X10" s="17">
        <v>670.82</v>
      </c>
      <c r="Y10" s="17">
        <v>4</v>
      </c>
      <c r="Z10" s="18">
        <f>ROUND(X10*Y10/100+X10,2)</f>
        <v>697.65</v>
      </c>
      <c r="AA10" s="17">
        <v>11</v>
      </c>
      <c r="AB10" s="17">
        <v>29</v>
      </c>
      <c r="AC10" s="18">
        <f>ROUND(X10*(12-AA10)*AB10+Z10*AA10*AB10,0)</f>
        <v>242004</v>
      </c>
      <c r="AD10" s="18">
        <f>ROUND(AC10*1.8/100,0)</f>
        <v>4356</v>
      </c>
      <c r="AE10" s="18">
        <f>AC10+AD10</f>
        <v>246360</v>
      </c>
      <c r="AF10" s="18">
        <f>ROUND(AE10*5/100,0)</f>
        <v>12318</v>
      </c>
      <c r="AG10" s="18">
        <f>AE10-AF10</f>
        <v>234042</v>
      </c>
    </row>
    <row r="11" spans="1:33">
      <c r="A11" s="16" t="s">
        <v>31</v>
      </c>
      <c r="B11" s="17">
        <v>229600</v>
      </c>
      <c r="C11" s="17">
        <v>232535</v>
      </c>
      <c r="D11" s="17">
        <v>670.82</v>
      </c>
      <c r="E11" s="17">
        <v>4</v>
      </c>
      <c r="F11" s="18">
        <f t="shared" ref="F11:F42" si="1">ROUND(D11*E11/100+D11,2)</f>
        <v>697.65</v>
      </c>
      <c r="G11" s="17">
        <v>11</v>
      </c>
      <c r="H11" s="17">
        <v>25</v>
      </c>
      <c r="I11" s="18">
        <f t="shared" ref="I11:I42" si="2">ROUND(D11*(12-G11)*H11+F11*G11*H11,0)</f>
        <v>208624</v>
      </c>
      <c r="J11" s="18">
        <f t="shared" ref="J11:J42" si="3">ROUND(I11*1.8/100,0)</f>
        <v>3755</v>
      </c>
      <c r="K11" s="18">
        <f t="shared" ref="K11:K42" si="4">I11+J11</f>
        <v>212379</v>
      </c>
      <c r="L11" s="18">
        <f t="shared" ref="L11:L42" si="5">ROUND(K11*5/100,0)</f>
        <v>10619</v>
      </c>
      <c r="M11" s="18">
        <f t="shared" ref="M11:M42" si="6">K11-L11</f>
        <v>201760</v>
      </c>
      <c r="N11" s="17">
        <v>670.82</v>
      </c>
      <c r="O11" s="17">
        <v>4</v>
      </c>
      <c r="P11" s="18">
        <f t="shared" ref="P11:P42" si="7">ROUND(N11*O11/100+N11,2)</f>
        <v>697.65</v>
      </c>
      <c r="Q11" s="17">
        <v>11</v>
      </c>
      <c r="R11" s="17">
        <v>25</v>
      </c>
      <c r="S11" s="18">
        <f t="shared" ref="S11:S42" si="8">ROUND(N11*(12-Q11)*R11+P11*Q11*R11,0)</f>
        <v>208624</v>
      </c>
      <c r="T11" s="18">
        <f t="shared" ref="T11:T42" si="9">ROUND(S11*1.8/100,0)</f>
        <v>3755</v>
      </c>
      <c r="U11" s="18">
        <f t="shared" ref="U11:U42" si="10">S11+T11</f>
        <v>212379</v>
      </c>
      <c r="V11" s="18">
        <f t="shared" ref="V11:V42" si="11">ROUND(U11*5/100,0)</f>
        <v>10619</v>
      </c>
      <c r="W11" s="18">
        <f t="shared" ref="W11:W42" si="12">U11-V11</f>
        <v>201760</v>
      </c>
      <c r="X11" s="17">
        <v>670.82</v>
      </c>
      <c r="Y11" s="17">
        <v>4</v>
      </c>
      <c r="Z11" s="18">
        <f t="shared" ref="Z11:Z42" si="13">ROUND(X11*Y11/100+X11,2)</f>
        <v>697.65</v>
      </c>
      <c r="AA11" s="17">
        <v>11</v>
      </c>
      <c r="AB11" s="17">
        <v>25</v>
      </c>
      <c r="AC11" s="18">
        <f t="shared" ref="AC11:AC42" si="14">ROUND(X11*(12-AA11)*AB11+Z11*AA11*AB11,0)</f>
        <v>208624</v>
      </c>
      <c r="AD11" s="18">
        <f t="shared" ref="AD11:AD42" si="15">ROUND(AC11*1.8/100,0)</f>
        <v>3755</v>
      </c>
      <c r="AE11" s="18">
        <f t="shared" ref="AE11:AE42" si="16">AC11+AD11</f>
        <v>212379</v>
      </c>
      <c r="AF11" s="18">
        <f t="shared" ref="AF11:AF42" si="17">ROUND(AE11*5/100,0)</f>
        <v>10619</v>
      </c>
      <c r="AG11" s="18">
        <f t="shared" ref="AG11:AG42" si="18">AE11-AF11</f>
        <v>201760</v>
      </c>
    </row>
    <row r="12" spans="1:33">
      <c r="A12" s="16" t="s">
        <v>32</v>
      </c>
      <c r="B12" s="17">
        <v>180869</v>
      </c>
      <c r="C12" s="17">
        <v>186028</v>
      </c>
      <c r="D12" s="17">
        <v>670.82</v>
      </c>
      <c r="E12" s="17">
        <v>4</v>
      </c>
      <c r="F12" s="18">
        <f t="shared" si="1"/>
        <v>697.65</v>
      </c>
      <c r="G12" s="17">
        <v>11</v>
      </c>
      <c r="H12" s="17">
        <v>27</v>
      </c>
      <c r="I12" s="18">
        <f t="shared" si="2"/>
        <v>225314</v>
      </c>
      <c r="J12" s="18">
        <f t="shared" si="3"/>
        <v>4056</v>
      </c>
      <c r="K12" s="18">
        <f t="shared" si="4"/>
        <v>229370</v>
      </c>
      <c r="L12" s="18">
        <f t="shared" si="5"/>
        <v>11469</v>
      </c>
      <c r="M12" s="18">
        <f t="shared" si="6"/>
        <v>217901</v>
      </c>
      <c r="N12" s="17">
        <v>670.82</v>
      </c>
      <c r="O12" s="17">
        <v>4</v>
      </c>
      <c r="P12" s="18">
        <f t="shared" si="7"/>
        <v>697.65</v>
      </c>
      <c r="Q12" s="17">
        <v>11</v>
      </c>
      <c r="R12" s="17">
        <v>27</v>
      </c>
      <c r="S12" s="18">
        <f t="shared" si="8"/>
        <v>225314</v>
      </c>
      <c r="T12" s="18">
        <f t="shared" si="9"/>
        <v>4056</v>
      </c>
      <c r="U12" s="18">
        <f t="shared" si="10"/>
        <v>229370</v>
      </c>
      <c r="V12" s="18">
        <f t="shared" si="11"/>
        <v>11469</v>
      </c>
      <c r="W12" s="18">
        <f t="shared" si="12"/>
        <v>217901</v>
      </c>
      <c r="X12" s="17">
        <v>670.82</v>
      </c>
      <c r="Y12" s="17">
        <v>4</v>
      </c>
      <c r="Z12" s="18">
        <f t="shared" si="13"/>
        <v>697.65</v>
      </c>
      <c r="AA12" s="17">
        <v>11</v>
      </c>
      <c r="AB12" s="17">
        <v>27</v>
      </c>
      <c r="AC12" s="18">
        <f t="shared" si="14"/>
        <v>225314</v>
      </c>
      <c r="AD12" s="18">
        <f t="shared" si="15"/>
        <v>4056</v>
      </c>
      <c r="AE12" s="18">
        <f t="shared" si="16"/>
        <v>229370</v>
      </c>
      <c r="AF12" s="18">
        <f t="shared" si="17"/>
        <v>11469</v>
      </c>
      <c r="AG12" s="18">
        <f t="shared" si="18"/>
        <v>217901</v>
      </c>
    </row>
    <row r="13" spans="1:33">
      <c r="A13" s="16" t="s">
        <v>33</v>
      </c>
      <c r="B13" s="17">
        <v>185535</v>
      </c>
      <c r="C13" s="17">
        <v>193779</v>
      </c>
      <c r="D13" s="17">
        <v>670.82</v>
      </c>
      <c r="E13" s="17">
        <v>4</v>
      </c>
      <c r="F13" s="18">
        <f t="shared" si="1"/>
        <v>697.65</v>
      </c>
      <c r="G13" s="17">
        <v>11</v>
      </c>
      <c r="H13" s="17">
        <v>18</v>
      </c>
      <c r="I13" s="18">
        <f t="shared" si="2"/>
        <v>150209</v>
      </c>
      <c r="J13" s="18">
        <f t="shared" si="3"/>
        <v>2704</v>
      </c>
      <c r="K13" s="18">
        <f t="shared" si="4"/>
        <v>152913</v>
      </c>
      <c r="L13" s="18">
        <f t="shared" si="5"/>
        <v>7646</v>
      </c>
      <c r="M13" s="18">
        <f t="shared" si="6"/>
        <v>145267</v>
      </c>
      <c r="N13" s="17">
        <v>670.82</v>
      </c>
      <c r="O13" s="17">
        <v>4</v>
      </c>
      <c r="P13" s="18">
        <f t="shared" si="7"/>
        <v>697.65</v>
      </c>
      <c r="Q13" s="17">
        <v>11</v>
      </c>
      <c r="R13" s="17">
        <v>18</v>
      </c>
      <c r="S13" s="18">
        <f t="shared" si="8"/>
        <v>150209</v>
      </c>
      <c r="T13" s="18">
        <f t="shared" si="9"/>
        <v>2704</v>
      </c>
      <c r="U13" s="18">
        <f t="shared" si="10"/>
        <v>152913</v>
      </c>
      <c r="V13" s="18">
        <f t="shared" si="11"/>
        <v>7646</v>
      </c>
      <c r="W13" s="18">
        <f t="shared" si="12"/>
        <v>145267</v>
      </c>
      <c r="X13" s="17">
        <v>670.82</v>
      </c>
      <c r="Y13" s="17">
        <v>4</v>
      </c>
      <c r="Z13" s="18">
        <f t="shared" si="13"/>
        <v>697.65</v>
      </c>
      <c r="AA13" s="17">
        <v>11</v>
      </c>
      <c r="AB13" s="17">
        <v>18</v>
      </c>
      <c r="AC13" s="18">
        <f t="shared" si="14"/>
        <v>150209</v>
      </c>
      <c r="AD13" s="18">
        <f t="shared" si="15"/>
        <v>2704</v>
      </c>
      <c r="AE13" s="18">
        <f t="shared" si="16"/>
        <v>152913</v>
      </c>
      <c r="AF13" s="18">
        <f t="shared" si="17"/>
        <v>7646</v>
      </c>
      <c r="AG13" s="18">
        <f t="shared" si="18"/>
        <v>145267</v>
      </c>
    </row>
    <row r="14" spans="1:33">
      <c r="A14" s="16" t="s">
        <v>34</v>
      </c>
      <c r="B14" s="17">
        <v>229167</v>
      </c>
      <c r="C14" s="17">
        <v>232535</v>
      </c>
      <c r="D14" s="17">
        <v>670.82</v>
      </c>
      <c r="E14" s="17">
        <v>4</v>
      </c>
      <c r="F14" s="18">
        <f t="shared" si="1"/>
        <v>697.65</v>
      </c>
      <c r="G14" s="17">
        <v>11</v>
      </c>
      <c r="H14" s="17">
        <v>29</v>
      </c>
      <c r="I14" s="18">
        <f t="shared" si="2"/>
        <v>242004</v>
      </c>
      <c r="J14" s="18">
        <f t="shared" si="3"/>
        <v>4356</v>
      </c>
      <c r="K14" s="18">
        <f t="shared" si="4"/>
        <v>246360</v>
      </c>
      <c r="L14" s="18">
        <f t="shared" si="5"/>
        <v>12318</v>
      </c>
      <c r="M14" s="18">
        <f t="shared" si="6"/>
        <v>234042</v>
      </c>
      <c r="N14" s="17">
        <v>670.82</v>
      </c>
      <c r="O14" s="17">
        <v>4</v>
      </c>
      <c r="P14" s="18">
        <f t="shared" si="7"/>
        <v>697.65</v>
      </c>
      <c r="Q14" s="17">
        <v>11</v>
      </c>
      <c r="R14" s="17">
        <v>29</v>
      </c>
      <c r="S14" s="18">
        <f t="shared" si="8"/>
        <v>242004</v>
      </c>
      <c r="T14" s="18">
        <f t="shared" si="9"/>
        <v>4356</v>
      </c>
      <c r="U14" s="18">
        <f t="shared" si="10"/>
        <v>246360</v>
      </c>
      <c r="V14" s="18">
        <f t="shared" si="11"/>
        <v>12318</v>
      </c>
      <c r="W14" s="18">
        <f t="shared" si="12"/>
        <v>234042</v>
      </c>
      <c r="X14" s="17">
        <v>670.82</v>
      </c>
      <c r="Y14" s="17">
        <v>4</v>
      </c>
      <c r="Z14" s="18">
        <f t="shared" si="13"/>
        <v>697.65</v>
      </c>
      <c r="AA14" s="17">
        <v>11</v>
      </c>
      <c r="AB14" s="17">
        <v>29</v>
      </c>
      <c r="AC14" s="18">
        <f t="shared" si="14"/>
        <v>242004</v>
      </c>
      <c r="AD14" s="18">
        <f t="shared" si="15"/>
        <v>4356</v>
      </c>
      <c r="AE14" s="18">
        <f t="shared" si="16"/>
        <v>246360</v>
      </c>
      <c r="AF14" s="18">
        <f t="shared" si="17"/>
        <v>12318</v>
      </c>
      <c r="AG14" s="18">
        <f t="shared" si="18"/>
        <v>234042</v>
      </c>
    </row>
    <row r="15" spans="1:33">
      <c r="A15" s="16" t="s">
        <v>35</v>
      </c>
      <c r="B15" s="17">
        <v>277981</v>
      </c>
      <c r="C15" s="17">
        <v>263540</v>
      </c>
      <c r="D15" s="17">
        <v>670.82</v>
      </c>
      <c r="E15" s="17">
        <v>4</v>
      </c>
      <c r="F15" s="18">
        <f t="shared" si="1"/>
        <v>697.65</v>
      </c>
      <c r="G15" s="17">
        <v>11</v>
      </c>
      <c r="H15" s="17">
        <v>32</v>
      </c>
      <c r="I15" s="18">
        <f t="shared" si="2"/>
        <v>267039</v>
      </c>
      <c r="J15" s="18">
        <f t="shared" si="3"/>
        <v>4807</v>
      </c>
      <c r="K15" s="18">
        <f t="shared" si="4"/>
        <v>271846</v>
      </c>
      <c r="L15" s="18">
        <f t="shared" si="5"/>
        <v>13592</v>
      </c>
      <c r="M15" s="18">
        <f t="shared" si="6"/>
        <v>258254</v>
      </c>
      <c r="N15" s="17">
        <v>670.82</v>
      </c>
      <c r="O15" s="17">
        <v>4</v>
      </c>
      <c r="P15" s="18">
        <f t="shared" si="7"/>
        <v>697.65</v>
      </c>
      <c r="Q15" s="17">
        <v>11</v>
      </c>
      <c r="R15" s="17">
        <v>32</v>
      </c>
      <c r="S15" s="18">
        <f t="shared" si="8"/>
        <v>267039</v>
      </c>
      <c r="T15" s="18">
        <f t="shared" si="9"/>
        <v>4807</v>
      </c>
      <c r="U15" s="18">
        <f t="shared" si="10"/>
        <v>271846</v>
      </c>
      <c r="V15" s="18">
        <f t="shared" si="11"/>
        <v>13592</v>
      </c>
      <c r="W15" s="18">
        <f t="shared" si="12"/>
        <v>258254</v>
      </c>
      <c r="X15" s="17">
        <v>670.82</v>
      </c>
      <c r="Y15" s="17">
        <v>4</v>
      </c>
      <c r="Z15" s="18">
        <f t="shared" si="13"/>
        <v>697.65</v>
      </c>
      <c r="AA15" s="17">
        <v>11</v>
      </c>
      <c r="AB15" s="17">
        <v>32</v>
      </c>
      <c r="AC15" s="18">
        <f t="shared" si="14"/>
        <v>267039</v>
      </c>
      <c r="AD15" s="18">
        <f t="shared" si="15"/>
        <v>4807</v>
      </c>
      <c r="AE15" s="18">
        <f t="shared" si="16"/>
        <v>271846</v>
      </c>
      <c r="AF15" s="18">
        <f t="shared" si="17"/>
        <v>13592</v>
      </c>
      <c r="AG15" s="18">
        <f t="shared" si="18"/>
        <v>258254</v>
      </c>
    </row>
    <row r="16" spans="1:33">
      <c r="A16" s="16" t="s">
        <v>36</v>
      </c>
      <c r="B16" s="17">
        <v>395612</v>
      </c>
      <c r="C16" s="17">
        <v>387559</v>
      </c>
      <c r="D16" s="17">
        <v>670.82</v>
      </c>
      <c r="E16" s="17">
        <v>4</v>
      </c>
      <c r="F16" s="18">
        <f t="shared" si="1"/>
        <v>697.65</v>
      </c>
      <c r="G16" s="17">
        <v>11</v>
      </c>
      <c r="H16" s="17">
        <v>46</v>
      </c>
      <c r="I16" s="18">
        <f t="shared" si="2"/>
        <v>383869</v>
      </c>
      <c r="J16" s="18">
        <f t="shared" si="3"/>
        <v>6910</v>
      </c>
      <c r="K16" s="18">
        <f t="shared" si="4"/>
        <v>390779</v>
      </c>
      <c r="L16" s="18">
        <f t="shared" si="5"/>
        <v>19539</v>
      </c>
      <c r="M16" s="18">
        <f t="shared" si="6"/>
        <v>371240</v>
      </c>
      <c r="N16" s="17">
        <v>670.82</v>
      </c>
      <c r="O16" s="17">
        <v>4</v>
      </c>
      <c r="P16" s="18">
        <f t="shared" si="7"/>
        <v>697.65</v>
      </c>
      <c r="Q16" s="17">
        <v>11</v>
      </c>
      <c r="R16" s="17">
        <v>46</v>
      </c>
      <c r="S16" s="18">
        <f t="shared" si="8"/>
        <v>383869</v>
      </c>
      <c r="T16" s="18">
        <f t="shared" si="9"/>
        <v>6910</v>
      </c>
      <c r="U16" s="18">
        <f t="shared" si="10"/>
        <v>390779</v>
      </c>
      <c r="V16" s="18">
        <f t="shared" si="11"/>
        <v>19539</v>
      </c>
      <c r="W16" s="18">
        <f t="shared" si="12"/>
        <v>371240</v>
      </c>
      <c r="X16" s="17">
        <v>670.82</v>
      </c>
      <c r="Y16" s="17">
        <v>4</v>
      </c>
      <c r="Z16" s="18">
        <f t="shared" si="13"/>
        <v>697.65</v>
      </c>
      <c r="AA16" s="17">
        <v>11</v>
      </c>
      <c r="AB16" s="17">
        <v>46</v>
      </c>
      <c r="AC16" s="18">
        <f t="shared" si="14"/>
        <v>383869</v>
      </c>
      <c r="AD16" s="18">
        <f t="shared" si="15"/>
        <v>6910</v>
      </c>
      <c r="AE16" s="18">
        <f t="shared" si="16"/>
        <v>390779</v>
      </c>
      <c r="AF16" s="18">
        <f t="shared" si="17"/>
        <v>19539</v>
      </c>
      <c r="AG16" s="18">
        <f t="shared" si="18"/>
        <v>371240</v>
      </c>
    </row>
    <row r="17" spans="1:33">
      <c r="A17" s="16" t="s">
        <v>37</v>
      </c>
      <c r="B17" s="17">
        <v>258686</v>
      </c>
      <c r="C17" s="17">
        <v>286794</v>
      </c>
      <c r="D17" s="17">
        <v>670.82</v>
      </c>
      <c r="E17" s="17">
        <v>4</v>
      </c>
      <c r="F17" s="18">
        <f t="shared" si="1"/>
        <v>697.65</v>
      </c>
      <c r="G17" s="17">
        <v>11</v>
      </c>
      <c r="H17" s="17">
        <v>34</v>
      </c>
      <c r="I17" s="18">
        <f t="shared" si="2"/>
        <v>283729</v>
      </c>
      <c r="J17" s="18">
        <f t="shared" si="3"/>
        <v>5107</v>
      </c>
      <c r="K17" s="18">
        <f t="shared" si="4"/>
        <v>288836</v>
      </c>
      <c r="L17" s="18">
        <f t="shared" si="5"/>
        <v>14442</v>
      </c>
      <c r="M17" s="18">
        <f t="shared" si="6"/>
        <v>274394</v>
      </c>
      <c r="N17" s="17">
        <v>670.82</v>
      </c>
      <c r="O17" s="17">
        <v>4</v>
      </c>
      <c r="P17" s="18">
        <f t="shared" si="7"/>
        <v>697.65</v>
      </c>
      <c r="Q17" s="17">
        <v>11</v>
      </c>
      <c r="R17" s="17">
        <v>34</v>
      </c>
      <c r="S17" s="18">
        <f t="shared" si="8"/>
        <v>283729</v>
      </c>
      <c r="T17" s="18">
        <f t="shared" si="9"/>
        <v>5107</v>
      </c>
      <c r="U17" s="18">
        <f t="shared" si="10"/>
        <v>288836</v>
      </c>
      <c r="V17" s="18">
        <f t="shared" si="11"/>
        <v>14442</v>
      </c>
      <c r="W17" s="18">
        <f t="shared" si="12"/>
        <v>274394</v>
      </c>
      <c r="X17" s="17">
        <v>670.82</v>
      </c>
      <c r="Y17" s="17">
        <v>4</v>
      </c>
      <c r="Z17" s="18">
        <f t="shared" si="13"/>
        <v>697.65</v>
      </c>
      <c r="AA17" s="17">
        <v>11</v>
      </c>
      <c r="AB17" s="17">
        <v>34</v>
      </c>
      <c r="AC17" s="18">
        <f t="shared" si="14"/>
        <v>283729</v>
      </c>
      <c r="AD17" s="18">
        <f t="shared" si="15"/>
        <v>5107</v>
      </c>
      <c r="AE17" s="18">
        <f t="shared" si="16"/>
        <v>288836</v>
      </c>
      <c r="AF17" s="18">
        <f t="shared" si="17"/>
        <v>14442</v>
      </c>
      <c r="AG17" s="18">
        <f t="shared" si="18"/>
        <v>274394</v>
      </c>
    </row>
    <row r="18" spans="1:33">
      <c r="A18" s="16" t="s">
        <v>38</v>
      </c>
      <c r="B18" s="17">
        <v>138150</v>
      </c>
      <c r="C18" s="17">
        <v>131770</v>
      </c>
      <c r="D18" s="17">
        <v>670.82</v>
      </c>
      <c r="E18" s="17">
        <v>4</v>
      </c>
      <c r="F18" s="18">
        <f t="shared" si="1"/>
        <v>697.65</v>
      </c>
      <c r="G18" s="17">
        <v>11</v>
      </c>
      <c r="H18" s="17">
        <v>13</v>
      </c>
      <c r="I18" s="18">
        <f t="shared" si="2"/>
        <v>108485</v>
      </c>
      <c r="J18" s="18">
        <f t="shared" si="3"/>
        <v>1953</v>
      </c>
      <c r="K18" s="18">
        <f t="shared" si="4"/>
        <v>110438</v>
      </c>
      <c r="L18" s="18">
        <f t="shared" si="5"/>
        <v>5522</v>
      </c>
      <c r="M18" s="18">
        <f t="shared" si="6"/>
        <v>104916</v>
      </c>
      <c r="N18" s="17">
        <v>670.82</v>
      </c>
      <c r="O18" s="17">
        <v>4</v>
      </c>
      <c r="P18" s="18">
        <f t="shared" si="7"/>
        <v>697.65</v>
      </c>
      <c r="Q18" s="17">
        <v>11</v>
      </c>
      <c r="R18" s="17">
        <v>13</v>
      </c>
      <c r="S18" s="18">
        <f t="shared" si="8"/>
        <v>108485</v>
      </c>
      <c r="T18" s="18">
        <f t="shared" si="9"/>
        <v>1953</v>
      </c>
      <c r="U18" s="18">
        <f t="shared" si="10"/>
        <v>110438</v>
      </c>
      <c r="V18" s="18">
        <f t="shared" si="11"/>
        <v>5522</v>
      </c>
      <c r="W18" s="18">
        <f t="shared" si="12"/>
        <v>104916</v>
      </c>
      <c r="X18" s="17">
        <v>670.82</v>
      </c>
      <c r="Y18" s="17">
        <v>4</v>
      </c>
      <c r="Z18" s="18">
        <f t="shared" si="13"/>
        <v>697.65</v>
      </c>
      <c r="AA18" s="17">
        <v>11</v>
      </c>
      <c r="AB18" s="17">
        <v>13</v>
      </c>
      <c r="AC18" s="18">
        <f t="shared" si="14"/>
        <v>108485</v>
      </c>
      <c r="AD18" s="18">
        <f t="shared" si="15"/>
        <v>1953</v>
      </c>
      <c r="AE18" s="18">
        <f t="shared" si="16"/>
        <v>110438</v>
      </c>
      <c r="AF18" s="18">
        <f t="shared" si="17"/>
        <v>5522</v>
      </c>
      <c r="AG18" s="18">
        <f t="shared" si="18"/>
        <v>104916</v>
      </c>
    </row>
    <row r="19" spans="1:33">
      <c r="A19" s="16" t="s">
        <v>39</v>
      </c>
      <c r="B19" s="17">
        <v>119126</v>
      </c>
      <c r="C19" s="17">
        <v>124019</v>
      </c>
      <c r="D19" s="17">
        <v>670.82</v>
      </c>
      <c r="E19" s="17">
        <v>4</v>
      </c>
      <c r="F19" s="18">
        <f t="shared" si="1"/>
        <v>697.65</v>
      </c>
      <c r="G19" s="17">
        <v>11</v>
      </c>
      <c r="H19" s="17">
        <v>9</v>
      </c>
      <c r="I19" s="18">
        <f t="shared" si="2"/>
        <v>75105</v>
      </c>
      <c r="J19" s="18">
        <f t="shared" si="3"/>
        <v>1352</v>
      </c>
      <c r="K19" s="18">
        <f t="shared" si="4"/>
        <v>76457</v>
      </c>
      <c r="L19" s="18">
        <f t="shared" si="5"/>
        <v>3823</v>
      </c>
      <c r="M19" s="18">
        <f t="shared" si="6"/>
        <v>72634</v>
      </c>
      <c r="N19" s="17">
        <v>670.82</v>
      </c>
      <c r="O19" s="17">
        <v>4</v>
      </c>
      <c r="P19" s="18">
        <f t="shared" si="7"/>
        <v>697.65</v>
      </c>
      <c r="Q19" s="17">
        <v>11</v>
      </c>
      <c r="R19" s="17">
        <v>9</v>
      </c>
      <c r="S19" s="18">
        <f t="shared" si="8"/>
        <v>75105</v>
      </c>
      <c r="T19" s="18">
        <f t="shared" si="9"/>
        <v>1352</v>
      </c>
      <c r="U19" s="18">
        <f t="shared" si="10"/>
        <v>76457</v>
      </c>
      <c r="V19" s="18">
        <f t="shared" si="11"/>
        <v>3823</v>
      </c>
      <c r="W19" s="18">
        <f t="shared" si="12"/>
        <v>72634</v>
      </c>
      <c r="X19" s="17">
        <v>670.82</v>
      </c>
      <c r="Y19" s="17">
        <v>4</v>
      </c>
      <c r="Z19" s="18">
        <f t="shared" si="13"/>
        <v>697.65</v>
      </c>
      <c r="AA19" s="17">
        <v>11</v>
      </c>
      <c r="AB19" s="17">
        <v>9</v>
      </c>
      <c r="AC19" s="18">
        <f t="shared" si="14"/>
        <v>75105</v>
      </c>
      <c r="AD19" s="18">
        <f t="shared" si="15"/>
        <v>1352</v>
      </c>
      <c r="AE19" s="18">
        <f t="shared" si="16"/>
        <v>76457</v>
      </c>
      <c r="AF19" s="18">
        <f t="shared" si="17"/>
        <v>3823</v>
      </c>
      <c r="AG19" s="18">
        <f t="shared" si="18"/>
        <v>72634</v>
      </c>
    </row>
    <row r="20" spans="1:33">
      <c r="A20" s="19" t="s">
        <v>40</v>
      </c>
      <c r="B20" s="20">
        <v>866277</v>
      </c>
      <c r="C20" s="20">
        <v>852630</v>
      </c>
      <c r="D20" s="20">
        <v>670.82</v>
      </c>
      <c r="E20" s="17">
        <v>4</v>
      </c>
      <c r="F20" s="18">
        <f t="shared" si="1"/>
        <v>697.65</v>
      </c>
      <c r="G20" s="20">
        <v>11</v>
      </c>
      <c r="H20" s="20">
        <v>109</v>
      </c>
      <c r="I20" s="18">
        <f t="shared" si="2"/>
        <v>909602</v>
      </c>
      <c r="J20" s="18">
        <f t="shared" si="3"/>
        <v>16373</v>
      </c>
      <c r="K20" s="18">
        <f t="shared" si="4"/>
        <v>925975</v>
      </c>
      <c r="L20" s="18">
        <f t="shared" si="5"/>
        <v>46299</v>
      </c>
      <c r="M20" s="18">
        <f t="shared" si="6"/>
        <v>879676</v>
      </c>
      <c r="N20" s="17">
        <v>670.82</v>
      </c>
      <c r="O20" s="17">
        <v>4</v>
      </c>
      <c r="P20" s="18">
        <f t="shared" si="7"/>
        <v>697.65</v>
      </c>
      <c r="Q20" s="17">
        <v>11</v>
      </c>
      <c r="R20" s="20">
        <v>109</v>
      </c>
      <c r="S20" s="18">
        <f t="shared" si="8"/>
        <v>909602</v>
      </c>
      <c r="T20" s="18">
        <f t="shared" si="9"/>
        <v>16373</v>
      </c>
      <c r="U20" s="18">
        <f t="shared" si="10"/>
        <v>925975</v>
      </c>
      <c r="V20" s="18">
        <f t="shared" si="11"/>
        <v>46299</v>
      </c>
      <c r="W20" s="18">
        <f t="shared" si="12"/>
        <v>879676</v>
      </c>
      <c r="X20" s="17">
        <v>670.82</v>
      </c>
      <c r="Y20" s="17">
        <v>4</v>
      </c>
      <c r="Z20" s="18">
        <f t="shared" si="13"/>
        <v>697.65</v>
      </c>
      <c r="AA20" s="17">
        <v>11</v>
      </c>
      <c r="AB20" s="20">
        <v>109</v>
      </c>
      <c r="AC20" s="18">
        <f t="shared" si="14"/>
        <v>909602</v>
      </c>
      <c r="AD20" s="18">
        <f t="shared" si="15"/>
        <v>16373</v>
      </c>
      <c r="AE20" s="18">
        <f t="shared" si="16"/>
        <v>925975</v>
      </c>
      <c r="AF20" s="18">
        <f t="shared" si="17"/>
        <v>46299</v>
      </c>
      <c r="AG20" s="18">
        <f t="shared" si="18"/>
        <v>879676</v>
      </c>
    </row>
    <row r="21" spans="1:33">
      <c r="A21" s="19" t="s">
        <v>41</v>
      </c>
      <c r="B21" s="20">
        <v>206763</v>
      </c>
      <c r="C21" s="20">
        <v>248037</v>
      </c>
      <c r="D21" s="20">
        <v>670.82</v>
      </c>
      <c r="E21" s="17">
        <v>4</v>
      </c>
      <c r="F21" s="18">
        <f t="shared" si="1"/>
        <v>697.65</v>
      </c>
      <c r="G21" s="20">
        <v>11</v>
      </c>
      <c r="H21" s="20">
        <v>21</v>
      </c>
      <c r="I21" s="18">
        <f t="shared" si="2"/>
        <v>175244</v>
      </c>
      <c r="J21" s="18">
        <f t="shared" si="3"/>
        <v>3154</v>
      </c>
      <c r="K21" s="18">
        <f t="shared" si="4"/>
        <v>178398</v>
      </c>
      <c r="L21" s="18">
        <f t="shared" si="5"/>
        <v>8920</v>
      </c>
      <c r="M21" s="18">
        <f t="shared" si="6"/>
        <v>169478</v>
      </c>
      <c r="N21" s="17">
        <v>670.82</v>
      </c>
      <c r="O21" s="17">
        <v>4</v>
      </c>
      <c r="P21" s="18">
        <f t="shared" si="7"/>
        <v>697.65</v>
      </c>
      <c r="Q21" s="17">
        <v>11</v>
      </c>
      <c r="R21" s="20">
        <v>21</v>
      </c>
      <c r="S21" s="18">
        <f t="shared" si="8"/>
        <v>175244</v>
      </c>
      <c r="T21" s="18">
        <f t="shared" si="9"/>
        <v>3154</v>
      </c>
      <c r="U21" s="18">
        <f t="shared" si="10"/>
        <v>178398</v>
      </c>
      <c r="V21" s="18">
        <f t="shared" si="11"/>
        <v>8920</v>
      </c>
      <c r="W21" s="18">
        <f t="shared" si="12"/>
        <v>169478</v>
      </c>
      <c r="X21" s="17">
        <v>670.82</v>
      </c>
      <c r="Y21" s="17">
        <v>4</v>
      </c>
      <c r="Z21" s="18">
        <f t="shared" si="13"/>
        <v>697.65</v>
      </c>
      <c r="AA21" s="17">
        <v>11</v>
      </c>
      <c r="AB21" s="20">
        <v>21</v>
      </c>
      <c r="AC21" s="18">
        <f t="shared" si="14"/>
        <v>175244</v>
      </c>
      <c r="AD21" s="18">
        <f t="shared" si="15"/>
        <v>3154</v>
      </c>
      <c r="AE21" s="18">
        <f t="shared" si="16"/>
        <v>178398</v>
      </c>
      <c r="AF21" s="18">
        <f t="shared" si="17"/>
        <v>8920</v>
      </c>
      <c r="AG21" s="18">
        <f t="shared" si="18"/>
        <v>169478</v>
      </c>
    </row>
    <row r="22" spans="1:33">
      <c r="A22" s="19" t="s">
        <v>42</v>
      </c>
      <c r="B22" s="20">
        <v>96035</v>
      </c>
      <c r="C22" s="20">
        <v>100766</v>
      </c>
      <c r="D22" s="20">
        <v>670.82</v>
      </c>
      <c r="E22" s="17">
        <v>4</v>
      </c>
      <c r="F22" s="18">
        <f t="shared" si="1"/>
        <v>697.65</v>
      </c>
      <c r="G22" s="20">
        <v>11</v>
      </c>
      <c r="H22" s="20">
        <v>10</v>
      </c>
      <c r="I22" s="18">
        <f t="shared" si="2"/>
        <v>83450</v>
      </c>
      <c r="J22" s="18">
        <f t="shared" si="3"/>
        <v>1502</v>
      </c>
      <c r="K22" s="18">
        <f t="shared" si="4"/>
        <v>84952</v>
      </c>
      <c r="L22" s="18">
        <f t="shared" si="5"/>
        <v>4248</v>
      </c>
      <c r="M22" s="18">
        <f t="shared" si="6"/>
        <v>80704</v>
      </c>
      <c r="N22" s="17">
        <v>670.82</v>
      </c>
      <c r="O22" s="17">
        <v>4</v>
      </c>
      <c r="P22" s="18">
        <f t="shared" si="7"/>
        <v>697.65</v>
      </c>
      <c r="Q22" s="17">
        <v>11</v>
      </c>
      <c r="R22" s="20">
        <v>10</v>
      </c>
      <c r="S22" s="18">
        <f t="shared" si="8"/>
        <v>83450</v>
      </c>
      <c r="T22" s="18">
        <f t="shared" si="9"/>
        <v>1502</v>
      </c>
      <c r="U22" s="18">
        <f t="shared" si="10"/>
        <v>84952</v>
      </c>
      <c r="V22" s="18">
        <f t="shared" si="11"/>
        <v>4248</v>
      </c>
      <c r="W22" s="18">
        <f t="shared" si="12"/>
        <v>80704</v>
      </c>
      <c r="X22" s="17">
        <v>670.82</v>
      </c>
      <c r="Y22" s="17">
        <v>4</v>
      </c>
      <c r="Z22" s="18">
        <f t="shared" si="13"/>
        <v>697.65</v>
      </c>
      <c r="AA22" s="17">
        <v>11</v>
      </c>
      <c r="AB22" s="20">
        <v>10</v>
      </c>
      <c r="AC22" s="18">
        <f t="shared" si="14"/>
        <v>83450</v>
      </c>
      <c r="AD22" s="18">
        <f t="shared" si="15"/>
        <v>1502</v>
      </c>
      <c r="AE22" s="18">
        <f t="shared" si="16"/>
        <v>84952</v>
      </c>
      <c r="AF22" s="18">
        <f t="shared" si="17"/>
        <v>4248</v>
      </c>
      <c r="AG22" s="18">
        <f t="shared" si="18"/>
        <v>80704</v>
      </c>
    </row>
    <row r="23" spans="1:33">
      <c r="A23" s="19" t="s">
        <v>43</v>
      </c>
      <c r="B23" s="20">
        <v>113887</v>
      </c>
      <c r="C23" s="20">
        <v>124019</v>
      </c>
      <c r="D23" s="20">
        <v>670.82</v>
      </c>
      <c r="E23" s="17">
        <v>4</v>
      </c>
      <c r="F23" s="18">
        <f t="shared" si="1"/>
        <v>697.65</v>
      </c>
      <c r="G23" s="20">
        <v>11</v>
      </c>
      <c r="H23" s="20">
        <v>13</v>
      </c>
      <c r="I23" s="18">
        <f t="shared" si="2"/>
        <v>108485</v>
      </c>
      <c r="J23" s="18">
        <f t="shared" si="3"/>
        <v>1953</v>
      </c>
      <c r="K23" s="18">
        <f t="shared" si="4"/>
        <v>110438</v>
      </c>
      <c r="L23" s="18">
        <f t="shared" si="5"/>
        <v>5522</v>
      </c>
      <c r="M23" s="18">
        <f t="shared" si="6"/>
        <v>104916</v>
      </c>
      <c r="N23" s="17">
        <v>670.82</v>
      </c>
      <c r="O23" s="17">
        <v>4</v>
      </c>
      <c r="P23" s="18">
        <f t="shared" si="7"/>
        <v>697.65</v>
      </c>
      <c r="Q23" s="17">
        <v>11</v>
      </c>
      <c r="R23" s="20">
        <v>13</v>
      </c>
      <c r="S23" s="18">
        <f t="shared" si="8"/>
        <v>108485</v>
      </c>
      <c r="T23" s="18">
        <f t="shared" si="9"/>
        <v>1953</v>
      </c>
      <c r="U23" s="18">
        <f t="shared" si="10"/>
        <v>110438</v>
      </c>
      <c r="V23" s="18">
        <f t="shared" si="11"/>
        <v>5522</v>
      </c>
      <c r="W23" s="18">
        <f t="shared" si="12"/>
        <v>104916</v>
      </c>
      <c r="X23" s="17">
        <v>670.82</v>
      </c>
      <c r="Y23" s="17">
        <v>4</v>
      </c>
      <c r="Z23" s="18">
        <f t="shared" si="13"/>
        <v>697.65</v>
      </c>
      <c r="AA23" s="17">
        <v>11</v>
      </c>
      <c r="AB23" s="20">
        <v>13</v>
      </c>
      <c r="AC23" s="18">
        <f t="shared" si="14"/>
        <v>108485</v>
      </c>
      <c r="AD23" s="18">
        <f t="shared" si="15"/>
        <v>1953</v>
      </c>
      <c r="AE23" s="18">
        <f t="shared" si="16"/>
        <v>110438</v>
      </c>
      <c r="AF23" s="18">
        <f t="shared" si="17"/>
        <v>5522</v>
      </c>
      <c r="AG23" s="18">
        <f t="shared" si="18"/>
        <v>104916</v>
      </c>
    </row>
    <row r="24" spans="1:33">
      <c r="A24" s="19" t="s">
        <v>44</v>
      </c>
      <c r="B24" s="20">
        <v>157850</v>
      </c>
      <c r="C24" s="20">
        <v>155024</v>
      </c>
      <c r="D24" s="20">
        <v>670.82</v>
      </c>
      <c r="E24" s="17">
        <v>4</v>
      </c>
      <c r="F24" s="18">
        <f t="shared" si="1"/>
        <v>697.65</v>
      </c>
      <c r="G24" s="20">
        <v>11</v>
      </c>
      <c r="H24" s="20">
        <v>22</v>
      </c>
      <c r="I24" s="18">
        <f t="shared" si="2"/>
        <v>183589</v>
      </c>
      <c r="J24" s="18">
        <f t="shared" si="3"/>
        <v>3305</v>
      </c>
      <c r="K24" s="18">
        <f t="shared" si="4"/>
        <v>186894</v>
      </c>
      <c r="L24" s="18">
        <f t="shared" si="5"/>
        <v>9345</v>
      </c>
      <c r="M24" s="18">
        <f t="shared" si="6"/>
        <v>177549</v>
      </c>
      <c r="N24" s="17">
        <v>670.82</v>
      </c>
      <c r="O24" s="17">
        <v>4</v>
      </c>
      <c r="P24" s="18">
        <f t="shared" si="7"/>
        <v>697.65</v>
      </c>
      <c r="Q24" s="17">
        <v>11</v>
      </c>
      <c r="R24" s="20">
        <v>22</v>
      </c>
      <c r="S24" s="18">
        <f t="shared" si="8"/>
        <v>183589</v>
      </c>
      <c r="T24" s="18">
        <f t="shared" si="9"/>
        <v>3305</v>
      </c>
      <c r="U24" s="18">
        <f t="shared" si="10"/>
        <v>186894</v>
      </c>
      <c r="V24" s="18">
        <f t="shared" si="11"/>
        <v>9345</v>
      </c>
      <c r="W24" s="18">
        <f t="shared" si="12"/>
        <v>177549</v>
      </c>
      <c r="X24" s="17">
        <v>670.82</v>
      </c>
      <c r="Y24" s="17">
        <v>4</v>
      </c>
      <c r="Z24" s="18">
        <f t="shared" si="13"/>
        <v>697.65</v>
      </c>
      <c r="AA24" s="17">
        <v>11</v>
      </c>
      <c r="AB24" s="20">
        <v>22</v>
      </c>
      <c r="AC24" s="18">
        <f t="shared" si="14"/>
        <v>183589</v>
      </c>
      <c r="AD24" s="18">
        <f t="shared" si="15"/>
        <v>3305</v>
      </c>
      <c r="AE24" s="18">
        <f t="shared" si="16"/>
        <v>186894</v>
      </c>
      <c r="AF24" s="18">
        <f t="shared" si="17"/>
        <v>9345</v>
      </c>
      <c r="AG24" s="18">
        <f t="shared" si="18"/>
        <v>177549</v>
      </c>
    </row>
    <row r="25" spans="1:33">
      <c r="A25" s="19" t="s">
        <v>45</v>
      </c>
      <c r="B25" s="20">
        <v>353280</v>
      </c>
      <c r="C25" s="20">
        <v>372057</v>
      </c>
      <c r="D25" s="20">
        <v>670.82</v>
      </c>
      <c r="E25" s="17">
        <v>4</v>
      </c>
      <c r="F25" s="18">
        <f t="shared" si="1"/>
        <v>697.65</v>
      </c>
      <c r="G25" s="20">
        <v>11</v>
      </c>
      <c r="H25" s="20">
        <v>48</v>
      </c>
      <c r="I25" s="18">
        <f t="shared" si="2"/>
        <v>400559</v>
      </c>
      <c r="J25" s="18">
        <f t="shared" si="3"/>
        <v>7210</v>
      </c>
      <c r="K25" s="18">
        <f t="shared" si="4"/>
        <v>407769</v>
      </c>
      <c r="L25" s="18">
        <f t="shared" si="5"/>
        <v>20388</v>
      </c>
      <c r="M25" s="18">
        <f t="shared" si="6"/>
        <v>387381</v>
      </c>
      <c r="N25" s="17">
        <v>670.82</v>
      </c>
      <c r="O25" s="17">
        <v>4</v>
      </c>
      <c r="P25" s="18">
        <f t="shared" si="7"/>
        <v>697.65</v>
      </c>
      <c r="Q25" s="17">
        <v>11</v>
      </c>
      <c r="R25" s="20">
        <v>48</v>
      </c>
      <c r="S25" s="18">
        <f t="shared" si="8"/>
        <v>400559</v>
      </c>
      <c r="T25" s="18">
        <f t="shared" si="9"/>
        <v>7210</v>
      </c>
      <c r="U25" s="18">
        <f t="shared" si="10"/>
        <v>407769</v>
      </c>
      <c r="V25" s="18">
        <f t="shared" si="11"/>
        <v>20388</v>
      </c>
      <c r="W25" s="18">
        <f t="shared" si="12"/>
        <v>387381</v>
      </c>
      <c r="X25" s="17">
        <v>670.82</v>
      </c>
      <c r="Y25" s="17">
        <v>4</v>
      </c>
      <c r="Z25" s="18">
        <f t="shared" si="13"/>
        <v>697.65</v>
      </c>
      <c r="AA25" s="17">
        <v>11</v>
      </c>
      <c r="AB25" s="20">
        <v>48</v>
      </c>
      <c r="AC25" s="18">
        <f t="shared" si="14"/>
        <v>400559</v>
      </c>
      <c r="AD25" s="18">
        <f t="shared" si="15"/>
        <v>7210</v>
      </c>
      <c r="AE25" s="18">
        <f t="shared" si="16"/>
        <v>407769</v>
      </c>
      <c r="AF25" s="18">
        <f t="shared" si="17"/>
        <v>20388</v>
      </c>
      <c r="AG25" s="18">
        <f t="shared" si="18"/>
        <v>387381</v>
      </c>
    </row>
    <row r="26" spans="1:33">
      <c r="A26" s="19" t="s">
        <v>46</v>
      </c>
      <c r="B26" s="20">
        <v>443000</v>
      </c>
      <c r="C26" s="20">
        <v>426315</v>
      </c>
      <c r="D26" s="20">
        <v>670.82</v>
      </c>
      <c r="E26" s="17">
        <v>4</v>
      </c>
      <c r="F26" s="18">
        <f t="shared" si="1"/>
        <v>697.65</v>
      </c>
      <c r="G26" s="20">
        <v>11</v>
      </c>
      <c r="H26" s="20">
        <v>43</v>
      </c>
      <c r="I26" s="18">
        <f t="shared" si="2"/>
        <v>358834</v>
      </c>
      <c r="J26" s="18">
        <f t="shared" si="3"/>
        <v>6459</v>
      </c>
      <c r="K26" s="18">
        <f t="shared" si="4"/>
        <v>365293</v>
      </c>
      <c r="L26" s="18">
        <f t="shared" si="5"/>
        <v>18265</v>
      </c>
      <c r="M26" s="18">
        <f t="shared" si="6"/>
        <v>347028</v>
      </c>
      <c r="N26" s="17">
        <v>670.82</v>
      </c>
      <c r="O26" s="17">
        <v>4</v>
      </c>
      <c r="P26" s="18">
        <f t="shared" si="7"/>
        <v>697.65</v>
      </c>
      <c r="Q26" s="17">
        <v>11</v>
      </c>
      <c r="R26" s="20">
        <v>43</v>
      </c>
      <c r="S26" s="18">
        <f t="shared" si="8"/>
        <v>358834</v>
      </c>
      <c r="T26" s="18">
        <f t="shared" si="9"/>
        <v>6459</v>
      </c>
      <c r="U26" s="18">
        <f t="shared" si="10"/>
        <v>365293</v>
      </c>
      <c r="V26" s="18">
        <f t="shared" si="11"/>
        <v>18265</v>
      </c>
      <c r="W26" s="18">
        <f t="shared" si="12"/>
        <v>347028</v>
      </c>
      <c r="X26" s="17">
        <v>670.82</v>
      </c>
      <c r="Y26" s="17">
        <v>4</v>
      </c>
      <c r="Z26" s="18">
        <f t="shared" si="13"/>
        <v>697.65</v>
      </c>
      <c r="AA26" s="17">
        <v>11</v>
      </c>
      <c r="AB26" s="20">
        <v>43</v>
      </c>
      <c r="AC26" s="18">
        <f t="shared" si="14"/>
        <v>358834</v>
      </c>
      <c r="AD26" s="18">
        <f t="shared" si="15"/>
        <v>6459</v>
      </c>
      <c r="AE26" s="18">
        <f t="shared" si="16"/>
        <v>365293</v>
      </c>
      <c r="AF26" s="18">
        <f t="shared" si="17"/>
        <v>18265</v>
      </c>
      <c r="AG26" s="18">
        <f t="shared" si="18"/>
        <v>347028</v>
      </c>
    </row>
    <row r="27" spans="1:33">
      <c r="A27" s="19" t="s">
        <v>47</v>
      </c>
      <c r="B27" s="20">
        <v>142130</v>
      </c>
      <c r="C27" s="20">
        <v>139521</v>
      </c>
      <c r="D27" s="20">
        <v>670.82</v>
      </c>
      <c r="E27" s="17">
        <v>4</v>
      </c>
      <c r="F27" s="18">
        <f t="shared" si="1"/>
        <v>697.65</v>
      </c>
      <c r="G27" s="20">
        <v>11</v>
      </c>
      <c r="H27" s="20">
        <v>17</v>
      </c>
      <c r="I27" s="18">
        <f t="shared" si="2"/>
        <v>141864</v>
      </c>
      <c r="J27" s="18">
        <f t="shared" si="3"/>
        <v>2554</v>
      </c>
      <c r="K27" s="18">
        <f t="shared" si="4"/>
        <v>144418</v>
      </c>
      <c r="L27" s="18">
        <f t="shared" si="5"/>
        <v>7221</v>
      </c>
      <c r="M27" s="18">
        <f t="shared" si="6"/>
        <v>137197</v>
      </c>
      <c r="N27" s="17">
        <v>670.82</v>
      </c>
      <c r="O27" s="17">
        <v>4</v>
      </c>
      <c r="P27" s="18">
        <f t="shared" si="7"/>
        <v>697.65</v>
      </c>
      <c r="Q27" s="17">
        <v>11</v>
      </c>
      <c r="R27" s="20">
        <v>17</v>
      </c>
      <c r="S27" s="18">
        <f t="shared" si="8"/>
        <v>141864</v>
      </c>
      <c r="T27" s="18">
        <f t="shared" si="9"/>
        <v>2554</v>
      </c>
      <c r="U27" s="18">
        <f t="shared" si="10"/>
        <v>144418</v>
      </c>
      <c r="V27" s="18">
        <f t="shared" si="11"/>
        <v>7221</v>
      </c>
      <c r="W27" s="18">
        <f t="shared" si="12"/>
        <v>137197</v>
      </c>
      <c r="X27" s="17">
        <v>670.82</v>
      </c>
      <c r="Y27" s="17">
        <v>4</v>
      </c>
      <c r="Z27" s="18">
        <f t="shared" si="13"/>
        <v>697.65</v>
      </c>
      <c r="AA27" s="17">
        <v>11</v>
      </c>
      <c r="AB27" s="20">
        <v>17</v>
      </c>
      <c r="AC27" s="18">
        <f t="shared" si="14"/>
        <v>141864</v>
      </c>
      <c r="AD27" s="18">
        <f t="shared" si="15"/>
        <v>2554</v>
      </c>
      <c r="AE27" s="18">
        <f t="shared" si="16"/>
        <v>144418</v>
      </c>
      <c r="AF27" s="18">
        <f t="shared" si="17"/>
        <v>7221</v>
      </c>
      <c r="AG27" s="18">
        <f t="shared" si="18"/>
        <v>137197</v>
      </c>
    </row>
    <row r="28" spans="1:33">
      <c r="A28" s="19" t="s">
        <v>48</v>
      </c>
      <c r="B28" s="20">
        <v>194108</v>
      </c>
      <c r="C28" s="20">
        <v>147273</v>
      </c>
      <c r="D28" s="20">
        <v>670.82</v>
      </c>
      <c r="E28" s="17">
        <v>4</v>
      </c>
      <c r="F28" s="18">
        <f t="shared" si="1"/>
        <v>697.65</v>
      </c>
      <c r="G28" s="20">
        <v>11</v>
      </c>
      <c r="H28" s="20">
        <v>18</v>
      </c>
      <c r="I28" s="18">
        <f t="shared" si="2"/>
        <v>150209</v>
      </c>
      <c r="J28" s="18">
        <f t="shared" si="3"/>
        <v>2704</v>
      </c>
      <c r="K28" s="18">
        <f t="shared" si="4"/>
        <v>152913</v>
      </c>
      <c r="L28" s="18">
        <f t="shared" si="5"/>
        <v>7646</v>
      </c>
      <c r="M28" s="18">
        <f t="shared" si="6"/>
        <v>145267</v>
      </c>
      <c r="N28" s="17">
        <v>670.82</v>
      </c>
      <c r="O28" s="17">
        <v>4</v>
      </c>
      <c r="P28" s="18">
        <f t="shared" si="7"/>
        <v>697.65</v>
      </c>
      <c r="Q28" s="17">
        <v>11</v>
      </c>
      <c r="R28" s="20">
        <v>18</v>
      </c>
      <c r="S28" s="18">
        <f t="shared" si="8"/>
        <v>150209</v>
      </c>
      <c r="T28" s="18">
        <f t="shared" si="9"/>
        <v>2704</v>
      </c>
      <c r="U28" s="18">
        <f t="shared" si="10"/>
        <v>152913</v>
      </c>
      <c r="V28" s="18">
        <f t="shared" si="11"/>
        <v>7646</v>
      </c>
      <c r="W28" s="18">
        <f t="shared" si="12"/>
        <v>145267</v>
      </c>
      <c r="X28" s="17">
        <v>670.82</v>
      </c>
      <c r="Y28" s="17">
        <v>4</v>
      </c>
      <c r="Z28" s="18">
        <f t="shared" si="13"/>
        <v>697.65</v>
      </c>
      <c r="AA28" s="17">
        <v>11</v>
      </c>
      <c r="AB28" s="20">
        <v>18</v>
      </c>
      <c r="AC28" s="18">
        <f t="shared" si="14"/>
        <v>150209</v>
      </c>
      <c r="AD28" s="18">
        <f t="shared" si="15"/>
        <v>2704</v>
      </c>
      <c r="AE28" s="18">
        <f t="shared" si="16"/>
        <v>152913</v>
      </c>
      <c r="AF28" s="18">
        <f t="shared" si="17"/>
        <v>7646</v>
      </c>
      <c r="AG28" s="18">
        <f t="shared" si="18"/>
        <v>145267</v>
      </c>
    </row>
    <row r="29" spans="1:33">
      <c r="A29" s="19" t="s">
        <v>49</v>
      </c>
      <c r="B29" s="20">
        <v>436045</v>
      </c>
      <c r="C29" s="20">
        <v>441817</v>
      </c>
      <c r="D29" s="20">
        <v>670.82</v>
      </c>
      <c r="E29" s="17">
        <v>4</v>
      </c>
      <c r="F29" s="18">
        <f t="shared" si="1"/>
        <v>697.65</v>
      </c>
      <c r="G29" s="20">
        <v>11</v>
      </c>
      <c r="H29" s="20">
        <v>59</v>
      </c>
      <c r="I29" s="18">
        <f t="shared" si="2"/>
        <v>492353</v>
      </c>
      <c r="J29" s="18">
        <f t="shared" si="3"/>
        <v>8862</v>
      </c>
      <c r="K29" s="18">
        <f t="shared" si="4"/>
        <v>501215</v>
      </c>
      <c r="L29" s="18">
        <f t="shared" si="5"/>
        <v>25061</v>
      </c>
      <c r="M29" s="18">
        <f t="shared" si="6"/>
        <v>476154</v>
      </c>
      <c r="N29" s="17">
        <v>670.82</v>
      </c>
      <c r="O29" s="17">
        <v>4</v>
      </c>
      <c r="P29" s="18">
        <f t="shared" si="7"/>
        <v>697.65</v>
      </c>
      <c r="Q29" s="17">
        <v>11</v>
      </c>
      <c r="R29" s="20">
        <v>59</v>
      </c>
      <c r="S29" s="18">
        <f t="shared" si="8"/>
        <v>492353</v>
      </c>
      <c r="T29" s="18">
        <f t="shared" si="9"/>
        <v>8862</v>
      </c>
      <c r="U29" s="18">
        <f t="shared" si="10"/>
        <v>501215</v>
      </c>
      <c r="V29" s="18">
        <f t="shared" si="11"/>
        <v>25061</v>
      </c>
      <c r="W29" s="18">
        <f t="shared" si="12"/>
        <v>476154</v>
      </c>
      <c r="X29" s="17">
        <v>670.82</v>
      </c>
      <c r="Y29" s="17">
        <v>4</v>
      </c>
      <c r="Z29" s="18">
        <f t="shared" si="13"/>
        <v>697.65</v>
      </c>
      <c r="AA29" s="17">
        <v>11</v>
      </c>
      <c r="AB29" s="20">
        <v>59</v>
      </c>
      <c r="AC29" s="18">
        <f t="shared" si="14"/>
        <v>492353</v>
      </c>
      <c r="AD29" s="18">
        <f t="shared" si="15"/>
        <v>8862</v>
      </c>
      <c r="AE29" s="18">
        <f t="shared" si="16"/>
        <v>501215</v>
      </c>
      <c r="AF29" s="18">
        <f t="shared" si="17"/>
        <v>25061</v>
      </c>
      <c r="AG29" s="18">
        <f t="shared" si="18"/>
        <v>476154</v>
      </c>
    </row>
    <row r="30" spans="1:33">
      <c r="A30" s="19" t="s">
        <v>50</v>
      </c>
      <c r="B30" s="20">
        <v>274753</v>
      </c>
      <c r="C30" s="20">
        <v>279043</v>
      </c>
      <c r="D30" s="20">
        <v>670.82</v>
      </c>
      <c r="E30" s="17">
        <v>4</v>
      </c>
      <c r="F30" s="18">
        <f t="shared" si="1"/>
        <v>697.65</v>
      </c>
      <c r="G30" s="20">
        <v>11</v>
      </c>
      <c r="H30" s="20">
        <v>31</v>
      </c>
      <c r="I30" s="18">
        <f t="shared" si="2"/>
        <v>258694</v>
      </c>
      <c r="J30" s="18">
        <f t="shared" si="3"/>
        <v>4656</v>
      </c>
      <c r="K30" s="18">
        <f t="shared" si="4"/>
        <v>263350</v>
      </c>
      <c r="L30" s="18">
        <f t="shared" si="5"/>
        <v>13168</v>
      </c>
      <c r="M30" s="18">
        <f t="shared" si="6"/>
        <v>250182</v>
      </c>
      <c r="N30" s="17">
        <v>670.82</v>
      </c>
      <c r="O30" s="17">
        <v>4</v>
      </c>
      <c r="P30" s="18">
        <f t="shared" si="7"/>
        <v>697.65</v>
      </c>
      <c r="Q30" s="17">
        <v>11</v>
      </c>
      <c r="R30" s="20">
        <v>31</v>
      </c>
      <c r="S30" s="18">
        <f t="shared" si="8"/>
        <v>258694</v>
      </c>
      <c r="T30" s="18">
        <f t="shared" si="9"/>
        <v>4656</v>
      </c>
      <c r="U30" s="18">
        <f t="shared" si="10"/>
        <v>263350</v>
      </c>
      <c r="V30" s="18">
        <f t="shared" si="11"/>
        <v>13168</v>
      </c>
      <c r="W30" s="18">
        <f t="shared" si="12"/>
        <v>250182</v>
      </c>
      <c r="X30" s="17">
        <v>670.82</v>
      </c>
      <c r="Y30" s="17">
        <v>4</v>
      </c>
      <c r="Z30" s="18">
        <f t="shared" si="13"/>
        <v>697.65</v>
      </c>
      <c r="AA30" s="17">
        <v>11</v>
      </c>
      <c r="AB30" s="20">
        <v>31</v>
      </c>
      <c r="AC30" s="18">
        <f t="shared" si="14"/>
        <v>258694</v>
      </c>
      <c r="AD30" s="18">
        <f t="shared" si="15"/>
        <v>4656</v>
      </c>
      <c r="AE30" s="18">
        <f t="shared" si="16"/>
        <v>263350</v>
      </c>
      <c r="AF30" s="18">
        <f t="shared" si="17"/>
        <v>13168</v>
      </c>
      <c r="AG30" s="18">
        <f t="shared" si="18"/>
        <v>250182</v>
      </c>
    </row>
    <row r="31" spans="1:33">
      <c r="A31" s="19" t="s">
        <v>51</v>
      </c>
      <c r="B31" s="20">
        <v>243175</v>
      </c>
      <c r="C31" s="20">
        <v>248037</v>
      </c>
      <c r="D31" s="20">
        <v>670.82</v>
      </c>
      <c r="E31" s="17">
        <v>4</v>
      </c>
      <c r="F31" s="18">
        <f t="shared" si="1"/>
        <v>697.65</v>
      </c>
      <c r="G31" s="20">
        <v>11</v>
      </c>
      <c r="H31" s="20">
        <v>27</v>
      </c>
      <c r="I31" s="18">
        <f t="shared" si="2"/>
        <v>225314</v>
      </c>
      <c r="J31" s="18">
        <f t="shared" si="3"/>
        <v>4056</v>
      </c>
      <c r="K31" s="18">
        <f t="shared" si="4"/>
        <v>229370</v>
      </c>
      <c r="L31" s="18">
        <f t="shared" si="5"/>
        <v>11469</v>
      </c>
      <c r="M31" s="18">
        <f t="shared" si="6"/>
        <v>217901</v>
      </c>
      <c r="N31" s="17">
        <v>670.82</v>
      </c>
      <c r="O31" s="17">
        <v>4</v>
      </c>
      <c r="P31" s="18">
        <f t="shared" si="7"/>
        <v>697.65</v>
      </c>
      <c r="Q31" s="17">
        <v>11</v>
      </c>
      <c r="R31" s="20">
        <v>27</v>
      </c>
      <c r="S31" s="18">
        <f t="shared" si="8"/>
        <v>225314</v>
      </c>
      <c r="T31" s="18">
        <f t="shared" si="9"/>
        <v>4056</v>
      </c>
      <c r="U31" s="18">
        <f t="shared" si="10"/>
        <v>229370</v>
      </c>
      <c r="V31" s="18">
        <f t="shared" si="11"/>
        <v>11469</v>
      </c>
      <c r="W31" s="18">
        <f t="shared" si="12"/>
        <v>217901</v>
      </c>
      <c r="X31" s="17">
        <v>670.82</v>
      </c>
      <c r="Y31" s="17">
        <v>4</v>
      </c>
      <c r="Z31" s="18">
        <f t="shared" si="13"/>
        <v>697.65</v>
      </c>
      <c r="AA31" s="17">
        <v>11</v>
      </c>
      <c r="AB31" s="20">
        <v>27</v>
      </c>
      <c r="AC31" s="18">
        <f t="shared" si="14"/>
        <v>225314</v>
      </c>
      <c r="AD31" s="18">
        <f t="shared" si="15"/>
        <v>4056</v>
      </c>
      <c r="AE31" s="18">
        <f t="shared" si="16"/>
        <v>229370</v>
      </c>
      <c r="AF31" s="18">
        <f t="shared" si="17"/>
        <v>11469</v>
      </c>
      <c r="AG31" s="18">
        <f t="shared" si="18"/>
        <v>217901</v>
      </c>
    </row>
    <row r="32" spans="1:33">
      <c r="A32" s="19" t="s">
        <v>52</v>
      </c>
      <c r="B32" s="20">
        <v>451883</v>
      </c>
      <c r="C32" s="20">
        <v>449568</v>
      </c>
      <c r="D32" s="20">
        <v>670.82</v>
      </c>
      <c r="E32" s="17">
        <v>4</v>
      </c>
      <c r="F32" s="18">
        <f t="shared" si="1"/>
        <v>697.65</v>
      </c>
      <c r="G32" s="20">
        <v>11</v>
      </c>
      <c r="H32" s="20">
        <v>47</v>
      </c>
      <c r="I32" s="18">
        <f t="shared" si="2"/>
        <v>392214</v>
      </c>
      <c r="J32" s="18">
        <f t="shared" si="3"/>
        <v>7060</v>
      </c>
      <c r="K32" s="18">
        <f t="shared" si="4"/>
        <v>399274</v>
      </c>
      <c r="L32" s="18">
        <f t="shared" si="5"/>
        <v>19964</v>
      </c>
      <c r="M32" s="18">
        <f t="shared" si="6"/>
        <v>379310</v>
      </c>
      <c r="N32" s="17">
        <v>670.82</v>
      </c>
      <c r="O32" s="17">
        <v>4</v>
      </c>
      <c r="P32" s="18">
        <f t="shared" si="7"/>
        <v>697.65</v>
      </c>
      <c r="Q32" s="17">
        <v>11</v>
      </c>
      <c r="R32" s="20">
        <v>47</v>
      </c>
      <c r="S32" s="18">
        <f t="shared" si="8"/>
        <v>392214</v>
      </c>
      <c r="T32" s="18">
        <f t="shared" si="9"/>
        <v>7060</v>
      </c>
      <c r="U32" s="18">
        <f t="shared" si="10"/>
        <v>399274</v>
      </c>
      <c r="V32" s="18">
        <f t="shared" si="11"/>
        <v>19964</v>
      </c>
      <c r="W32" s="18">
        <f t="shared" si="12"/>
        <v>379310</v>
      </c>
      <c r="X32" s="17">
        <v>670.82</v>
      </c>
      <c r="Y32" s="17">
        <v>4</v>
      </c>
      <c r="Z32" s="18">
        <f t="shared" si="13"/>
        <v>697.65</v>
      </c>
      <c r="AA32" s="17">
        <v>11</v>
      </c>
      <c r="AB32" s="20">
        <v>47</v>
      </c>
      <c r="AC32" s="18">
        <f t="shared" si="14"/>
        <v>392214</v>
      </c>
      <c r="AD32" s="18">
        <f t="shared" si="15"/>
        <v>7060</v>
      </c>
      <c r="AE32" s="18">
        <f t="shared" si="16"/>
        <v>399274</v>
      </c>
      <c r="AF32" s="18">
        <f t="shared" si="17"/>
        <v>19964</v>
      </c>
      <c r="AG32" s="18">
        <f t="shared" si="18"/>
        <v>379310</v>
      </c>
    </row>
    <row r="33" spans="1:33">
      <c r="A33" s="19" t="s">
        <v>53</v>
      </c>
      <c r="B33" s="20">
        <v>182944</v>
      </c>
      <c r="C33" s="20">
        <v>178277</v>
      </c>
      <c r="D33" s="20">
        <v>670.82</v>
      </c>
      <c r="E33" s="17">
        <v>4</v>
      </c>
      <c r="F33" s="18">
        <f t="shared" si="1"/>
        <v>697.65</v>
      </c>
      <c r="G33" s="20">
        <v>11</v>
      </c>
      <c r="H33" s="20">
        <v>21</v>
      </c>
      <c r="I33" s="18">
        <f t="shared" si="2"/>
        <v>175244</v>
      </c>
      <c r="J33" s="18">
        <f t="shared" si="3"/>
        <v>3154</v>
      </c>
      <c r="K33" s="18">
        <f t="shared" si="4"/>
        <v>178398</v>
      </c>
      <c r="L33" s="18">
        <f t="shared" si="5"/>
        <v>8920</v>
      </c>
      <c r="M33" s="18">
        <f t="shared" si="6"/>
        <v>169478</v>
      </c>
      <c r="N33" s="17">
        <v>670.82</v>
      </c>
      <c r="O33" s="17">
        <v>4</v>
      </c>
      <c r="P33" s="18">
        <f t="shared" si="7"/>
        <v>697.65</v>
      </c>
      <c r="Q33" s="17">
        <v>11</v>
      </c>
      <c r="R33" s="20">
        <v>21</v>
      </c>
      <c r="S33" s="18">
        <f t="shared" si="8"/>
        <v>175244</v>
      </c>
      <c r="T33" s="18">
        <f t="shared" si="9"/>
        <v>3154</v>
      </c>
      <c r="U33" s="18">
        <f t="shared" si="10"/>
        <v>178398</v>
      </c>
      <c r="V33" s="18">
        <f t="shared" si="11"/>
        <v>8920</v>
      </c>
      <c r="W33" s="18">
        <f t="shared" si="12"/>
        <v>169478</v>
      </c>
      <c r="X33" s="17">
        <v>670.82</v>
      </c>
      <c r="Y33" s="17">
        <v>4</v>
      </c>
      <c r="Z33" s="18">
        <f t="shared" si="13"/>
        <v>697.65</v>
      </c>
      <c r="AA33" s="17">
        <v>11</v>
      </c>
      <c r="AB33" s="20">
        <v>21</v>
      </c>
      <c r="AC33" s="18">
        <f t="shared" si="14"/>
        <v>175244</v>
      </c>
      <c r="AD33" s="18">
        <f t="shared" si="15"/>
        <v>3154</v>
      </c>
      <c r="AE33" s="18">
        <f t="shared" si="16"/>
        <v>178398</v>
      </c>
      <c r="AF33" s="18">
        <f t="shared" si="17"/>
        <v>8920</v>
      </c>
      <c r="AG33" s="18">
        <f t="shared" si="18"/>
        <v>169478</v>
      </c>
    </row>
    <row r="34" spans="1:33">
      <c r="A34" s="19" t="s">
        <v>54</v>
      </c>
      <c r="B34" s="20">
        <v>286356</v>
      </c>
      <c r="C34" s="20">
        <v>279043</v>
      </c>
      <c r="D34" s="20">
        <v>670.82</v>
      </c>
      <c r="E34" s="17">
        <v>4</v>
      </c>
      <c r="F34" s="18">
        <f t="shared" si="1"/>
        <v>697.65</v>
      </c>
      <c r="G34" s="20">
        <v>11</v>
      </c>
      <c r="H34" s="20">
        <v>30</v>
      </c>
      <c r="I34" s="18">
        <f t="shared" si="2"/>
        <v>250349</v>
      </c>
      <c r="J34" s="18">
        <f t="shared" si="3"/>
        <v>4506</v>
      </c>
      <c r="K34" s="18">
        <f t="shared" si="4"/>
        <v>254855</v>
      </c>
      <c r="L34" s="18">
        <f t="shared" si="5"/>
        <v>12743</v>
      </c>
      <c r="M34" s="18">
        <f t="shared" si="6"/>
        <v>242112</v>
      </c>
      <c r="N34" s="17">
        <v>670.82</v>
      </c>
      <c r="O34" s="17">
        <v>4</v>
      </c>
      <c r="P34" s="18">
        <f t="shared" si="7"/>
        <v>697.65</v>
      </c>
      <c r="Q34" s="17">
        <v>11</v>
      </c>
      <c r="R34" s="20">
        <v>30</v>
      </c>
      <c r="S34" s="18">
        <f t="shared" si="8"/>
        <v>250349</v>
      </c>
      <c r="T34" s="18">
        <f t="shared" si="9"/>
        <v>4506</v>
      </c>
      <c r="U34" s="18">
        <f t="shared" si="10"/>
        <v>254855</v>
      </c>
      <c r="V34" s="18">
        <f t="shared" si="11"/>
        <v>12743</v>
      </c>
      <c r="W34" s="18">
        <f t="shared" si="12"/>
        <v>242112</v>
      </c>
      <c r="X34" s="17">
        <v>670.82</v>
      </c>
      <c r="Y34" s="17">
        <v>4</v>
      </c>
      <c r="Z34" s="18">
        <f t="shared" si="13"/>
        <v>697.65</v>
      </c>
      <c r="AA34" s="17">
        <v>11</v>
      </c>
      <c r="AB34" s="20">
        <v>30</v>
      </c>
      <c r="AC34" s="18">
        <f t="shared" si="14"/>
        <v>250349</v>
      </c>
      <c r="AD34" s="18">
        <f t="shared" si="15"/>
        <v>4506</v>
      </c>
      <c r="AE34" s="18">
        <f t="shared" si="16"/>
        <v>254855</v>
      </c>
      <c r="AF34" s="18">
        <f t="shared" si="17"/>
        <v>12743</v>
      </c>
      <c r="AG34" s="18">
        <f t="shared" si="18"/>
        <v>242112</v>
      </c>
    </row>
    <row r="35" spans="1:33">
      <c r="A35" s="19" t="s">
        <v>55</v>
      </c>
      <c r="B35" s="20">
        <v>124340</v>
      </c>
      <c r="C35" s="20">
        <v>124019</v>
      </c>
      <c r="D35" s="20">
        <v>670.82</v>
      </c>
      <c r="E35" s="17">
        <v>4</v>
      </c>
      <c r="F35" s="18">
        <f t="shared" si="1"/>
        <v>697.65</v>
      </c>
      <c r="G35" s="20">
        <v>11</v>
      </c>
      <c r="H35" s="20">
        <v>13</v>
      </c>
      <c r="I35" s="18">
        <f t="shared" si="2"/>
        <v>108485</v>
      </c>
      <c r="J35" s="18">
        <f t="shared" si="3"/>
        <v>1953</v>
      </c>
      <c r="K35" s="18">
        <f t="shared" si="4"/>
        <v>110438</v>
      </c>
      <c r="L35" s="18">
        <f t="shared" si="5"/>
        <v>5522</v>
      </c>
      <c r="M35" s="18">
        <f t="shared" si="6"/>
        <v>104916</v>
      </c>
      <c r="N35" s="17">
        <v>670.82</v>
      </c>
      <c r="O35" s="17">
        <v>4</v>
      </c>
      <c r="P35" s="18">
        <f t="shared" si="7"/>
        <v>697.65</v>
      </c>
      <c r="Q35" s="17">
        <v>11</v>
      </c>
      <c r="R35" s="20">
        <v>13</v>
      </c>
      <c r="S35" s="18">
        <f t="shared" si="8"/>
        <v>108485</v>
      </c>
      <c r="T35" s="18">
        <f t="shared" si="9"/>
        <v>1953</v>
      </c>
      <c r="U35" s="18">
        <f t="shared" si="10"/>
        <v>110438</v>
      </c>
      <c r="V35" s="18">
        <f t="shared" si="11"/>
        <v>5522</v>
      </c>
      <c r="W35" s="18">
        <f t="shared" si="12"/>
        <v>104916</v>
      </c>
      <c r="X35" s="17">
        <v>670.82</v>
      </c>
      <c r="Y35" s="17">
        <v>4</v>
      </c>
      <c r="Z35" s="18">
        <f t="shared" si="13"/>
        <v>697.65</v>
      </c>
      <c r="AA35" s="17">
        <v>11</v>
      </c>
      <c r="AB35" s="20">
        <v>13</v>
      </c>
      <c r="AC35" s="18">
        <f t="shared" si="14"/>
        <v>108485</v>
      </c>
      <c r="AD35" s="18">
        <f t="shared" si="15"/>
        <v>1953</v>
      </c>
      <c r="AE35" s="18">
        <f t="shared" si="16"/>
        <v>110438</v>
      </c>
      <c r="AF35" s="18">
        <f t="shared" si="17"/>
        <v>5522</v>
      </c>
      <c r="AG35" s="18">
        <f t="shared" si="18"/>
        <v>104916</v>
      </c>
    </row>
    <row r="36" spans="1:33">
      <c r="A36" s="19" t="s">
        <v>56</v>
      </c>
      <c r="B36" s="20">
        <v>121240</v>
      </c>
      <c r="C36" s="20">
        <v>116268</v>
      </c>
      <c r="D36" s="20">
        <v>670.82</v>
      </c>
      <c r="E36" s="17">
        <v>4</v>
      </c>
      <c r="F36" s="18">
        <f t="shared" si="1"/>
        <v>697.65</v>
      </c>
      <c r="G36" s="20">
        <v>11</v>
      </c>
      <c r="H36" s="20">
        <v>10</v>
      </c>
      <c r="I36" s="18">
        <f t="shared" si="2"/>
        <v>83450</v>
      </c>
      <c r="J36" s="18">
        <f t="shared" si="3"/>
        <v>1502</v>
      </c>
      <c r="K36" s="18">
        <f t="shared" si="4"/>
        <v>84952</v>
      </c>
      <c r="L36" s="18">
        <f t="shared" si="5"/>
        <v>4248</v>
      </c>
      <c r="M36" s="18">
        <f t="shared" si="6"/>
        <v>80704</v>
      </c>
      <c r="N36" s="17">
        <v>670.82</v>
      </c>
      <c r="O36" s="17">
        <v>4</v>
      </c>
      <c r="P36" s="18">
        <f t="shared" si="7"/>
        <v>697.65</v>
      </c>
      <c r="Q36" s="17">
        <v>11</v>
      </c>
      <c r="R36" s="20">
        <v>10</v>
      </c>
      <c r="S36" s="18">
        <f t="shared" si="8"/>
        <v>83450</v>
      </c>
      <c r="T36" s="18">
        <f t="shared" si="9"/>
        <v>1502</v>
      </c>
      <c r="U36" s="18">
        <f t="shared" si="10"/>
        <v>84952</v>
      </c>
      <c r="V36" s="18">
        <f t="shared" si="11"/>
        <v>4248</v>
      </c>
      <c r="W36" s="18">
        <f t="shared" si="12"/>
        <v>80704</v>
      </c>
      <c r="X36" s="17">
        <v>670.82</v>
      </c>
      <c r="Y36" s="17">
        <v>4</v>
      </c>
      <c r="Z36" s="18">
        <f t="shared" si="13"/>
        <v>697.65</v>
      </c>
      <c r="AA36" s="17">
        <v>11</v>
      </c>
      <c r="AB36" s="20">
        <v>10</v>
      </c>
      <c r="AC36" s="18">
        <f t="shared" si="14"/>
        <v>83450</v>
      </c>
      <c r="AD36" s="18">
        <f t="shared" si="15"/>
        <v>1502</v>
      </c>
      <c r="AE36" s="18">
        <f t="shared" si="16"/>
        <v>84952</v>
      </c>
      <c r="AF36" s="18">
        <f t="shared" si="17"/>
        <v>4248</v>
      </c>
      <c r="AG36" s="18">
        <f t="shared" si="18"/>
        <v>80704</v>
      </c>
    </row>
    <row r="37" spans="1:33">
      <c r="A37" s="19" t="s">
        <v>57</v>
      </c>
      <c r="B37" s="20">
        <v>136089</v>
      </c>
      <c r="C37" s="20">
        <v>155024</v>
      </c>
      <c r="D37" s="20">
        <v>670.82</v>
      </c>
      <c r="E37" s="17">
        <v>4</v>
      </c>
      <c r="F37" s="18">
        <f t="shared" si="1"/>
        <v>697.65</v>
      </c>
      <c r="G37" s="20">
        <v>11</v>
      </c>
      <c r="H37" s="20">
        <v>13</v>
      </c>
      <c r="I37" s="18">
        <f t="shared" si="2"/>
        <v>108485</v>
      </c>
      <c r="J37" s="18">
        <f t="shared" si="3"/>
        <v>1953</v>
      </c>
      <c r="K37" s="18">
        <f t="shared" si="4"/>
        <v>110438</v>
      </c>
      <c r="L37" s="18">
        <f t="shared" si="5"/>
        <v>5522</v>
      </c>
      <c r="M37" s="18">
        <f t="shared" si="6"/>
        <v>104916</v>
      </c>
      <c r="N37" s="17">
        <v>670.82</v>
      </c>
      <c r="O37" s="17">
        <v>4</v>
      </c>
      <c r="P37" s="18">
        <f t="shared" si="7"/>
        <v>697.65</v>
      </c>
      <c r="Q37" s="17">
        <v>11</v>
      </c>
      <c r="R37" s="20">
        <v>13</v>
      </c>
      <c r="S37" s="18">
        <f t="shared" si="8"/>
        <v>108485</v>
      </c>
      <c r="T37" s="18">
        <f t="shared" si="9"/>
        <v>1953</v>
      </c>
      <c r="U37" s="18">
        <f t="shared" si="10"/>
        <v>110438</v>
      </c>
      <c r="V37" s="18">
        <f t="shared" si="11"/>
        <v>5522</v>
      </c>
      <c r="W37" s="18">
        <f t="shared" si="12"/>
        <v>104916</v>
      </c>
      <c r="X37" s="17">
        <v>670.82</v>
      </c>
      <c r="Y37" s="17">
        <v>4</v>
      </c>
      <c r="Z37" s="18">
        <f t="shared" si="13"/>
        <v>697.65</v>
      </c>
      <c r="AA37" s="17">
        <v>11</v>
      </c>
      <c r="AB37" s="20">
        <v>13</v>
      </c>
      <c r="AC37" s="18">
        <f t="shared" si="14"/>
        <v>108485</v>
      </c>
      <c r="AD37" s="18">
        <f t="shared" si="15"/>
        <v>1953</v>
      </c>
      <c r="AE37" s="18">
        <f t="shared" si="16"/>
        <v>110438</v>
      </c>
      <c r="AF37" s="18">
        <f t="shared" si="17"/>
        <v>5522</v>
      </c>
      <c r="AG37" s="18">
        <f t="shared" si="18"/>
        <v>104916</v>
      </c>
    </row>
    <row r="38" spans="1:33">
      <c r="A38" s="19" t="s">
        <v>58</v>
      </c>
      <c r="B38" s="20">
        <v>1797298</v>
      </c>
      <c r="C38" s="20">
        <v>1875785</v>
      </c>
      <c r="D38" s="20">
        <v>670.82</v>
      </c>
      <c r="E38" s="17">
        <v>4</v>
      </c>
      <c r="F38" s="18">
        <f t="shared" si="1"/>
        <v>697.65</v>
      </c>
      <c r="G38" s="20">
        <v>11</v>
      </c>
      <c r="H38" s="20">
        <v>164</v>
      </c>
      <c r="I38" s="18">
        <f t="shared" si="2"/>
        <v>1368575</v>
      </c>
      <c r="J38" s="18">
        <f t="shared" si="3"/>
        <v>24634</v>
      </c>
      <c r="K38" s="18">
        <f t="shared" si="4"/>
        <v>1393209</v>
      </c>
      <c r="L38" s="18">
        <f t="shared" si="5"/>
        <v>69660</v>
      </c>
      <c r="M38" s="18">
        <f t="shared" si="6"/>
        <v>1323549</v>
      </c>
      <c r="N38" s="17">
        <v>670.82</v>
      </c>
      <c r="O38" s="17">
        <v>4</v>
      </c>
      <c r="P38" s="18">
        <f t="shared" si="7"/>
        <v>697.65</v>
      </c>
      <c r="Q38" s="17">
        <v>11</v>
      </c>
      <c r="R38" s="20">
        <v>164</v>
      </c>
      <c r="S38" s="18">
        <f t="shared" si="8"/>
        <v>1368575</v>
      </c>
      <c r="T38" s="18">
        <f t="shared" si="9"/>
        <v>24634</v>
      </c>
      <c r="U38" s="18">
        <f t="shared" si="10"/>
        <v>1393209</v>
      </c>
      <c r="V38" s="18">
        <f t="shared" si="11"/>
        <v>69660</v>
      </c>
      <c r="W38" s="18">
        <f t="shared" si="12"/>
        <v>1323549</v>
      </c>
      <c r="X38" s="17">
        <v>670.82</v>
      </c>
      <c r="Y38" s="17">
        <v>4</v>
      </c>
      <c r="Z38" s="18">
        <f t="shared" si="13"/>
        <v>697.65</v>
      </c>
      <c r="AA38" s="17">
        <v>11</v>
      </c>
      <c r="AB38" s="20">
        <v>164</v>
      </c>
      <c r="AC38" s="18">
        <f t="shared" si="14"/>
        <v>1368575</v>
      </c>
      <c r="AD38" s="18">
        <f t="shared" si="15"/>
        <v>24634</v>
      </c>
      <c r="AE38" s="18">
        <f t="shared" si="16"/>
        <v>1393209</v>
      </c>
      <c r="AF38" s="18">
        <f t="shared" si="17"/>
        <v>69660</v>
      </c>
      <c r="AG38" s="18">
        <f t="shared" si="18"/>
        <v>1323549</v>
      </c>
    </row>
    <row r="39" spans="1:33">
      <c r="A39" s="19" t="s">
        <v>59</v>
      </c>
      <c r="B39" s="20">
        <v>5389262</v>
      </c>
      <c r="C39" s="20">
        <v>5449080</v>
      </c>
      <c r="D39" s="20">
        <v>670.82</v>
      </c>
      <c r="E39" s="17">
        <v>4</v>
      </c>
      <c r="F39" s="18">
        <f t="shared" si="1"/>
        <v>697.65</v>
      </c>
      <c r="G39" s="20">
        <v>11</v>
      </c>
      <c r="H39" s="20">
        <v>655</v>
      </c>
      <c r="I39" s="18">
        <f t="shared" si="2"/>
        <v>5465955</v>
      </c>
      <c r="J39" s="18">
        <f t="shared" si="3"/>
        <v>98387</v>
      </c>
      <c r="K39" s="18">
        <f t="shared" si="4"/>
        <v>5564342</v>
      </c>
      <c r="L39" s="18">
        <f t="shared" si="5"/>
        <v>278217</v>
      </c>
      <c r="M39" s="18">
        <f t="shared" si="6"/>
        <v>5286125</v>
      </c>
      <c r="N39" s="17">
        <v>670.82</v>
      </c>
      <c r="O39" s="17">
        <v>4</v>
      </c>
      <c r="P39" s="18">
        <f t="shared" si="7"/>
        <v>697.65</v>
      </c>
      <c r="Q39" s="17">
        <v>11</v>
      </c>
      <c r="R39" s="20">
        <v>655</v>
      </c>
      <c r="S39" s="18">
        <f t="shared" si="8"/>
        <v>5465955</v>
      </c>
      <c r="T39" s="18">
        <f t="shared" si="9"/>
        <v>98387</v>
      </c>
      <c r="U39" s="18">
        <f t="shared" si="10"/>
        <v>5564342</v>
      </c>
      <c r="V39" s="18">
        <f t="shared" si="11"/>
        <v>278217</v>
      </c>
      <c r="W39" s="18">
        <f t="shared" si="12"/>
        <v>5286125</v>
      </c>
      <c r="X39" s="17">
        <v>670.82</v>
      </c>
      <c r="Y39" s="17">
        <v>4</v>
      </c>
      <c r="Z39" s="18">
        <f t="shared" si="13"/>
        <v>697.65</v>
      </c>
      <c r="AA39" s="17">
        <v>11</v>
      </c>
      <c r="AB39" s="20">
        <v>655</v>
      </c>
      <c r="AC39" s="18">
        <f t="shared" si="14"/>
        <v>5465955</v>
      </c>
      <c r="AD39" s="18">
        <f t="shared" si="15"/>
        <v>98387</v>
      </c>
      <c r="AE39" s="18">
        <f t="shared" si="16"/>
        <v>5564342</v>
      </c>
      <c r="AF39" s="18">
        <f t="shared" si="17"/>
        <v>278217</v>
      </c>
      <c r="AG39" s="18">
        <f t="shared" si="18"/>
        <v>5286125</v>
      </c>
    </row>
    <row r="40" spans="1:33">
      <c r="A40" s="19" t="s">
        <v>60</v>
      </c>
      <c r="B40" s="20">
        <v>473395</v>
      </c>
      <c r="C40" s="20">
        <v>488325</v>
      </c>
      <c r="D40" s="20">
        <v>670.82</v>
      </c>
      <c r="E40" s="17">
        <v>4</v>
      </c>
      <c r="F40" s="18">
        <f t="shared" si="1"/>
        <v>697.65</v>
      </c>
      <c r="G40" s="20">
        <v>11</v>
      </c>
      <c r="H40" s="20">
        <v>49</v>
      </c>
      <c r="I40" s="18">
        <f t="shared" si="2"/>
        <v>408904</v>
      </c>
      <c r="J40" s="18">
        <f t="shared" si="3"/>
        <v>7360</v>
      </c>
      <c r="K40" s="18">
        <f t="shared" si="4"/>
        <v>416264</v>
      </c>
      <c r="L40" s="18">
        <f t="shared" si="5"/>
        <v>20813</v>
      </c>
      <c r="M40" s="18">
        <f t="shared" si="6"/>
        <v>395451</v>
      </c>
      <c r="N40" s="17">
        <v>670.82</v>
      </c>
      <c r="O40" s="17">
        <v>4</v>
      </c>
      <c r="P40" s="18">
        <f t="shared" si="7"/>
        <v>697.65</v>
      </c>
      <c r="Q40" s="17">
        <v>11</v>
      </c>
      <c r="R40" s="20">
        <v>49</v>
      </c>
      <c r="S40" s="18">
        <f t="shared" si="8"/>
        <v>408904</v>
      </c>
      <c r="T40" s="18">
        <f t="shared" si="9"/>
        <v>7360</v>
      </c>
      <c r="U40" s="18">
        <f t="shared" si="10"/>
        <v>416264</v>
      </c>
      <c r="V40" s="18">
        <f t="shared" si="11"/>
        <v>20813</v>
      </c>
      <c r="W40" s="18">
        <f t="shared" si="12"/>
        <v>395451</v>
      </c>
      <c r="X40" s="17">
        <v>670.82</v>
      </c>
      <c r="Y40" s="17">
        <v>4</v>
      </c>
      <c r="Z40" s="18">
        <f t="shared" si="13"/>
        <v>697.65</v>
      </c>
      <c r="AA40" s="17">
        <v>11</v>
      </c>
      <c r="AB40" s="20">
        <v>49</v>
      </c>
      <c r="AC40" s="18">
        <f t="shared" si="14"/>
        <v>408904</v>
      </c>
      <c r="AD40" s="18">
        <f t="shared" si="15"/>
        <v>7360</v>
      </c>
      <c r="AE40" s="18">
        <f t="shared" si="16"/>
        <v>416264</v>
      </c>
      <c r="AF40" s="18">
        <f t="shared" si="17"/>
        <v>20813</v>
      </c>
      <c r="AG40" s="18">
        <f t="shared" si="18"/>
        <v>395451</v>
      </c>
    </row>
    <row r="41" spans="1:33">
      <c r="A41" s="19" t="s">
        <v>61</v>
      </c>
      <c r="B41" s="20">
        <v>390276</v>
      </c>
      <c r="C41" s="20">
        <v>426315</v>
      </c>
      <c r="D41" s="20">
        <v>670.82</v>
      </c>
      <c r="E41" s="17">
        <v>4</v>
      </c>
      <c r="F41" s="18">
        <f t="shared" si="1"/>
        <v>697.65</v>
      </c>
      <c r="G41" s="20">
        <v>11</v>
      </c>
      <c r="H41" s="20">
        <v>46</v>
      </c>
      <c r="I41" s="18">
        <f t="shared" si="2"/>
        <v>383869</v>
      </c>
      <c r="J41" s="18">
        <f t="shared" si="3"/>
        <v>6910</v>
      </c>
      <c r="K41" s="18">
        <f t="shared" si="4"/>
        <v>390779</v>
      </c>
      <c r="L41" s="18">
        <f t="shared" si="5"/>
        <v>19539</v>
      </c>
      <c r="M41" s="18">
        <f t="shared" si="6"/>
        <v>371240</v>
      </c>
      <c r="N41" s="17">
        <v>670.82</v>
      </c>
      <c r="O41" s="17">
        <v>4</v>
      </c>
      <c r="P41" s="18">
        <f t="shared" si="7"/>
        <v>697.65</v>
      </c>
      <c r="Q41" s="17">
        <v>11</v>
      </c>
      <c r="R41" s="20">
        <v>46</v>
      </c>
      <c r="S41" s="18">
        <f t="shared" si="8"/>
        <v>383869</v>
      </c>
      <c r="T41" s="18">
        <f t="shared" si="9"/>
        <v>6910</v>
      </c>
      <c r="U41" s="18">
        <f t="shared" si="10"/>
        <v>390779</v>
      </c>
      <c r="V41" s="18">
        <f t="shared" si="11"/>
        <v>19539</v>
      </c>
      <c r="W41" s="18">
        <f t="shared" si="12"/>
        <v>371240</v>
      </c>
      <c r="X41" s="17">
        <v>670.82</v>
      </c>
      <c r="Y41" s="17">
        <v>4</v>
      </c>
      <c r="Z41" s="18">
        <f t="shared" si="13"/>
        <v>697.65</v>
      </c>
      <c r="AA41" s="17">
        <v>11</v>
      </c>
      <c r="AB41" s="20">
        <v>46</v>
      </c>
      <c r="AC41" s="18">
        <f t="shared" si="14"/>
        <v>383869</v>
      </c>
      <c r="AD41" s="18">
        <f t="shared" si="15"/>
        <v>6910</v>
      </c>
      <c r="AE41" s="18">
        <f t="shared" si="16"/>
        <v>390779</v>
      </c>
      <c r="AF41" s="18">
        <f t="shared" si="17"/>
        <v>19539</v>
      </c>
      <c r="AG41" s="18">
        <f t="shared" si="18"/>
        <v>371240</v>
      </c>
    </row>
    <row r="42" spans="1:33">
      <c r="A42" s="19" t="s">
        <v>62</v>
      </c>
      <c r="B42" s="20">
        <v>231820</v>
      </c>
      <c r="C42" s="20">
        <v>224784</v>
      </c>
      <c r="D42" s="20">
        <v>670.82</v>
      </c>
      <c r="E42" s="17">
        <v>4</v>
      </c>
      <c r="F42" s="18">
        <f t="shared" si="1"/>
        <v>697.65</v>
      </c>
      <c r="G42" s="20">
        <v>11</v>
      </c>
      <c r="H42" s="20">
        <v>30</v>
      </c>
      <c r="I42" s="18">
        <f t="shared" si="2"/>
        <v>250349</v>
      </c>
      <c r="J42" s="18">
        <f t="shared" si="3"/>
        <v>4506</v>
      </c>
      <c r="K42" s="18">
        <f t="shared" si="4"/>
        <v>254855</v>
      </c>
      <c r="L42" s="18">
        <f t="shared" si="5"/>
        <v>12743</v>
      </c>
      <c r="M42" s="18">
        <f t="shared" si="6"/>
        <v>242112</v>
      </c>
      <c r="N42" s="17">
        <v>670.82</v>
      </c>
      <c r="O42" s="17">
        <v>4</v>
      </c>
      <c r="P42" s="18">
        <f t="shared" si="7"/>
        <v>697.65</v>
      </c>
      <c r="Q42" s="17">
        <v>11</v>
      </c>
      <c r="R42" s="20">
        <v>30</v>
      </c>
      <c r="S42" s="18">
        <f t="shared" si="8"/>
        <v>250349</v>
      </c>
      <c r="T42" s="18">
        <f t="shared" si="9"/>
        <v>4506</v>
      </c>
      <c r="U42" s="18">
        <f t="shared" si="10"/>
        <v>254855</v>
      </c>
      <c r="V42" s="18">
        <f t="shared" si="11"/>
        <v>12743</v>
      </c>
      <c r="W42" s="18">
        <f t="shared" si="12"/>
        <v>242112</v>
      </c>
      <c r="X42" s="17">
        <v>670.82</v>
      </c>
      <c r="Y42" s="17">
        <v>4</v>
      </c>
      <c r="Z42" s="18">
        <f t="shared" si="13"/>
        <v>697.65</v>
      </c>
      <c r="AA42" s="17">
        <v>11</v>
      </c>
      <c r="AB42" s="20">
        <v>30</v>
      </c>
      <c r="AC42" s="18">
        <f t="shared" si="14"/>
        <v>250349</v>
      </c>
      <c r="AD42" s="18">
        <f t="shared" si="15"/>
        <v>4506</v>
      </c>
      <c r="AE42" s="18">
        <f t="shared" si="16"/>
        <v>254855</v>
      </c>
      <c r="AF42" s="18">
        <f t="shared" si="17"/>
        <v>12743</v>
      </c>
      <c r="AG42" s="18">
        <f t="shared" si="18"/>
        <v>242112</v>
      </c>
    </row>
    <row r="43" spans="1:33">
      <c r="A43" s="19" t="s">
        <v>63</v>
      </c>
      <c r="B43" s="20"/>
      <c r="C43" s="20">
        <v>820810</v>
      </c>
      <c r="D43" s="20"/>
      <c r="E43" s="20"/>
      <c r="F43" s="18"/>
      <c r="G43" s="20"/>
      <c r="H43" s="20"/>
      <c r="I43" s="18"/>
      <c r="J43" s="18"/>
      <c r="K43" s="18"/>
      <c r="L43" s="18"/>
      <c r="M43" s="18">
        <f>SUM(L10:L42)</f>
        <v>746731</v>
      </c>
      <c r="N43" s="20"/>
      <c r="O43" s="20"/>
      <c r="P43" s="18"/>
      <c r="Q43" s="20"/>
      <c r="R43" s="20"/>
      <c r="S43" s="18"/>
      <c r="T43" s="18"/>
      <c r="U43" s="18"/>
      <c r="V43" s="18"/>
      <c r="W43" s="18">
        <f>SUM(V10:V42)</f>
        <v>746731</v>
      </c>
      <c r="X43" s="20"/>
      <c r="Y43" s="20"/>
      <c r="Z43" s="18"/>
      <c r="AA43" s="20"/>
      <c r="AB43" s="20"/>
      <c r="AC43" s="18"/>
      <c r="AD43" s="18"/>
      <c r="AE43" s="18"/>
      <c r="AF43" s="18"/>
      <c r="AG43" s="18">
        <f>SUM(AF10:AF42)</f>
        <v>746731</v>
      </c>
    </row>
    <row r="44" spans="1:33"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13:33"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3:33"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13:33"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3:33"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3:33"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3:33"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3:33"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3:33"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3:33"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3:33"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13:33"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13:33"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3:33"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3:33"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3:33"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3:33"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3:33"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13:33"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13:33"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13:33"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13:33"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13:33"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</row>
    <row r="71" spans="13:33"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13:33"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</row>
    <row r="73" spans="13:33"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</row>
    <row r="74" spans="13:33"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</row>
    <row r="75" spans="13:33"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</row>
    <row r="76" spans="13:33"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13:33"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3:33"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</row>
    <row r="79" spans="13:33"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13:33"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3:33"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3:33"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3:33"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3:33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13:33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13:33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13:33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13:33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13:33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3:33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13:33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13:33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13:33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13:33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13:33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13:33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13:33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3:33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3:33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13:33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13:33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13:33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13:33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13:33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13:33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13:33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3:33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3:33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3:33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3:33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3:33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13:33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13:33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</row>
    <row r="114" spans="13:33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</row>
    <row r="115" spans="13:33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</row>
    <row r="116" spans="13:33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13:33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13:33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13:33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13:33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13:33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13:33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13:33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13:33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13:33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13:33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3:33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13:33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3:33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13:33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</row>
    <row r="131" spans="13:33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13:33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13:33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3:33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13:33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13:33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13:33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13:33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13:33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</row>
    <row r="140" spans="13:33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13:33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13:33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13:33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3:33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13:33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13:33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13:33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</row>
    <row r="148" spans="13:33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13:33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13:33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13:33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13:33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13:33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13:33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</row>
    <row r="155" spans="13:33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3:33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13:33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13:33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13:33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13:33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13:33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13:33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13:33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13:33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13:33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13:33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13:33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13:33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13:33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</sheetData>
  <mergeCells count="6">
    <mergeCell ref="G1:I1"/>
    <mergeCell ref="A6:A7"/>
    <mergeCell ref="D6:M6"/>
    <mergeCell ref="R6:W6"/>
    <mergeCell ref="AB6:AG6"/>
    <mergeCell ref="B3:H4"/>
  </mergeCells>
  <pageMargins left="0.39370078740157483" right="0.19685039370078741" top="0.31496062992125984" bottom="0.31496062992125984" header="0.31496062992125984" footer="0.31496062992125984"/>
  <pageSetup paperSize="9" scale="8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2023-10-12T08:07:48Z</dcterms:modified>
</cp:coreProperties>
</file>