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ы2-3(без НДС)" sheetId="2" state="visible" r:id="rId3"/>
    <sheet name="Лист4" sheetId="3" state="visible" r:id="rId4"/>
    <sheet name="Лист5" sheetId="4" state="visible" r:id="rId5"/>
    <sheet name="Лист6" sheetId="5" state="visible" r:id="rId6"/>
    <sheet name="Листы7-8" sheetId="6" state="visible" r:id="rId7"/>
    <sheet name="Лист9" sheetId="7" state="visible" r:id="rId8"/>
  </sheets>
  <externalReferences>
    <externalReference r:id="rId9"/>
    <externalReference r:id="rId10"/>
  </externalReferences>
  <definedNames>
    <definedName function="false" hidden="false" localSheetId="3" name="_xlnm.Print_Area" vbProcedure="false">Лист5!$A$1:$QF$29</definedName>
    <definedName function="false" hidden="false" localSheetId="4" name="_xlnm.Print_Area" vbProcedure="false">Лист6!$A$1:$BR$37</definedName>
    <definedName function="false" hidden="false" localSheetId="1" name="_xlnm.Print_Area" vbProcedure="false">'Листы2-3(без НДС)'!$A$1:$AF$195</definedName>
    <definedName function="false" hidden="false" localSheetId="1" name="_xlnm.Print_Titles" vbProcedure="false">'Листы2-3(без НДС)'!$8:$13</definedName>
    <definedName function="false" hidden="true" localSheetId="1" name="_xlnm._FilterDatabase" vbProcedure="false">'Листы2-3(без НДС)'!$A$13:$DJ$191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<sst xmlns="http://schemas.openxmlformats.org/spreadsheetml/2006/main" count="1829" uniqueCount="984">
  <si>
    <t xml:space="preserve">Приложение 1</t>
  </si>
  <si>
    <t xml:space="preserve">к приказу Министерства строительства и жилищно-</t>
  </si>
  <si>
    <t xml:space="preserve">коммунального хозяйства Российской Федерации</t>
  </si>
  <si>
    <t xml:space="preserve">от 13 августа 2014 г. № 459/пр</t>
  </si>
  <si>
    <t xml:space="preserve">Форма № 1-ИП ТС</t>
  </si>
  <si>
    <t xml:space="preserve">Паспорт инвестиционной программы в сфере теплоснабжения</t>
  </si>
  <si>
    <t xml:space="preserve">филиала ПАО "Квадра"-"Курская генерация"</t>
  </si>
  <si>
    <t xml:space="preserve">(наименование регулируемой организации)</t>
  </si>
  <si>
    <t xml:space="preserve">Наименование организации в отношении которой</t>
  </si>
  <si>
    <t xml:space="preserve">Филиал ПАО "Квадра"-"Курская генерация"</t>
  </si>
  <si>
    <t xml:space="preserve">разрабатывается инвестиционная программа</t>
  </si>
  <si>
    <t xml:space="preserve">в сфере теплоснабжения</t>
  </si>
  <si>
    <t xml:space="preserve">Местонахождение регулируемой организации</t>
  </si>
  <si>
    <t xml:space="preserve">305040, г. Курск, ул. Нижняя Набережная, д. 9</t>
  </si>
  <si>
    <t xml:space="preserve">Сроки реализации инвестиционной программы</t>
  </si>
  <si>
    <t xml:space="preserve">2020-2035</t>
  </si>
  <si>
    <t xml:space="preserve">Лицо, ответственное за разработку инвестиционной</t>
  </si>
  <si>
    <t xml:space="preserve">Руководитель службы капитального строительства Гуненко А.Ю.</t>
  </si>
  <si>
    <t xml:space="preserve">программы</t>
  </si>
  <si>
    <t xml:space="preserve">Контактная информация лица, ответственного</t>
  </si>
  <si>
    <t xml:space="preserve">(4712) 39-46-78, gunenko_au@kursk.quadra.ru</t>
  </si>
  <si>
    <t xml:space="preserve">за разработку инвестиционной программы</t>
  </si>
  <si>
    <t xml:space="preserve">Наименование органа исполнительной власти</t>
  </si>
  <si>
    <t xml:space="preserve">субъекта РФ или органа местного самоуправления,</t>
  </si>
  <si>
    <t xml:space="preserve">утвердившего инвестиционную программу</t>
  </si>
  <si>
    <t xml:space="preserve">Местонахождение органа, утвердившего</t>
  </si>
  <si>
    <t xml:space="preserve">инвестиционную программу</t>
  </si>
  <si>
    <t xml:space="preserve">Должностное лицо, утвердившее инвестиционную</t>
  </si>
  <si>
    <t xml:space="preserve">программу</t>
  </si>
  <si>
    <t xml:space="preserve">Дата утверждения инвестиционной программы</t>
  </si>
  <si>
    <t xml:space="preserve">за утверждение инвестиционной программы</t>
  </si>
  <si>
    <t xml:space="preserve">Наименование органа местного самоуправления,</t>
  </si>
  <si>
    <t xml:space="preserve">согласовавшего инвестиционную программу</t>
  </si>
  <si>
    <t xml:space="preserve">Местонахождение органа, согласовавшего</t>
  </si>
  <si>
    <t xml:space="preserve">Должностное лицо, согласовавшее инвестиционную</t>
  </si>
  <si>
    <t xml:space="preserve">Дата согласования инвестиционной программы</t>
  </si>
  <si>
    <t xml:space="preserve">за согласование инвестиционной программы</t>
  </si>
  <si>
    <t xml:space="preserve">Инвестиционная программа</t>
  </si>
  <si>
    <t xml:space="preserve">филиал ПАО "Квадра"-"Курская генерация"</t>
  </si>
  <si>
    <t xml:space="preserve">№</t>
  </si>
  <si>
    <t xml:space="preserve">Наименование мероприятий</t>
  </si>
  <si>
    <t xml:space="preserve">Обоснование</t>
  </si>
  <si>
    <t xml:space="preserve">Описание и место</t>
  </si>
  <si>
    <t xml:space="preserve">Основные технические</t>
  </si>
  <si>
    <t xml:space="preserve">характеристики</t>
  </si>
  <si>
    <t xml:space="preserve">Год</t>
  </si>
  <si>
    <t xml:space="preserve">Расходы на реализацию мероприятий в прогнозных ценах, тыс. руб. (без НДС)</t>
  </si>
  <si>
    <t xml:space="preserve">п/п</t>
  </si>
  <si>
    <t xml:space="preserve">необходимости</t>
  </si>
  <si>
    <t xml:space="preserve">расположения объекта</t>
  </si>
  <si>
    <t xml:space="preserve">Наименование</t>
  </si>
  <si>
    <t xml:space="preserve">Ед. изм.</t>
  </si>
  <si>
    <t xml:space="preserve">Значение показателя</t>
  </si>
  <si>
    <t xml:space="preserve">начала</t>
  </si>
  <si>
    <t xml:space="preserve">оконча-</t>
  </si>
  <si>
    <t xml:space="preserve">Всего</t>
  </si>
  <si>
    <t xml:space="preserve">Профи-</t>
  </si>
  <si>
    <t xml:space="preserve">в т. ч. по годам</t>
  </si>
  <si>
    <t xml:space="preserve">Остаток</t>
  </si>
  <si>
    <t xml:space="preserve">в т. ч.</t>
  </si>
  <si>
    <t xml:space="preserve">Источник финансирования</t>
  </si>
  <si>
    <t xml:space="preserve">(цель реализации)</t>
  </si>
  <si>
    <t xml:space="preserve">показателя</t>
  </si>
  <si>
    <t xml:space="preserve">до реали-</t>
  </si>
  <si>
    <t xml:space="preserve">после</t>
  </si>
  <si>
    <t xml:space="preserve">реализа-</t>
  </si>
  <si>
    <t xml:space="preserve">ния реа-</t>
  </si>
  <si>
    <t xml:space="preserve">нанси-</t>
  </si>
  <si>
    <t xml:space="preserve">финанси-</t>
  </si>
  <si>
    <t xml:space="preserve">за счет</t>
  </si>
  <si>
    <t xml:space="preserve">(мощность,</t>
  </si>
  <si>
    <t xml:space="preserve">зации</t>
  </si>
  <si>
    <t xml:space="preserve">реализации</t>
  </si>
  <si>
    <t xml:space="preserve">ции ме-</t>
  </si>
  <si>
    <t xml:space="preserve">лизации</t>
  </si>
  <si>
    <t xml:space="preserve">ровано</t>
  </si>
  <si>
    <t xml:space="preserve">рования</t>
  </si>
  <si>
    <t xml:space="preserve">платы</t>
  </si>
  <si>
    <t xml:space="preserve">протяженность,</t>
  </si>
  <si>
    <t xml:space="preserve">меро-</t>
  </si>
  <si>
    <t xml:space="preserve">мероприя-</t>
  </si>
  <si>
    <t xml:space="preserve">роприя-</t>
  </si>
  <si>
    <t xml:space="preserve">меропри-</t>
  </si>
  <si>
    <t xml:space="preserve">к 2020</t>
  </si>
  <si>
    <t xml:space="preserve">за подклю-</t>
  </si>
  <si>
    <t xml:space="preserve">диаметр и т. п.)</t>
  </si>
  <si>
    <t xml:space="preserve">приятия</t>
  </si>
  <si>
    <t xml:space="preserve">тия</t>
  </si>
  <si>
    <t xml:space="preserve">ятия</t>
  </si>
  <si>
    <t xml:space="preserve">чение</t>
  </si>
  <si>
    <t xml:space="preserve">1</t>
  </si>
  <si>
    <t xml:space="preserve">2</t>
  </si>
  <si>
    <t xml:space="preserve">3</t>
  </si>
  <si>
    <t xml:space="preserve">4</t>
  </si>
  <si>
    <t xml:space="preserve">Группа 1. Строительство, реконструкция или модернизация объектов в целях подключения потребителей:</t>
  </si>
  <si>
    <t xml:space="preserve">1.1. Строительство новых тепловых сетей в целях подключения потребителей</t>
  </si>
  <si>
    <t xml:space="preserve">1.1.1</t>
  </si>
  <si>
    <t xml:space="preserve">Техническое присоединение: Жилой дом с магазином и автостоянкой по ул. Советская, 21 в г. Курске</t>
  </si>
  <si>
    <t xml:space="preserve">На 2020 год подана заявка на подключение  объекта «Жилой дом с магазином и автостоянкой по ул. Советская, 21 в г. Курске», земельный участок 46:29:102287:0005, заявителя Павлова В.Н. к системе теплоснабжения филиала ПАО «Квадра» - «Курская генерация».</t>
  </si>
  <si>
    <t xml:space="preserve">г. Курск, ул. Советская</t>
  </si>
  <si>
    <t xml:space="preserve">Диаметр,  длина трубопровода</t>
  </si>
  <si>
    <t xml:space="preserve">мм., м.</t>
  </si>
  <si>
    <t xml:space="preserve"> ДУ 125 мм, L = 160 м </t>
  </si>
  <si>
    <t xml:space="preserve">Прибыль от ТП</t>
  </si>
  <si>
    <t xml:space="preserve">Тпер</t>
  </si>
  <si>
    <t xml:space="preserve">1.1.2</t>
  </si>
  <si>
    <t xml:space="preserve">КурГ/576</t>
  </si>
  <si>
    <t xml:space="preserve">Техническое присоединение: «Группа многоэтажных жилых домов по адресу: г. Курск, ул. Энгельса,115»</t>
  </si>
  <si>
    <t xml:space="preserve">На 2021 год - 2025 гг. подана заявка на подключение  объекта «Группа многоэтажных жилых домов по адресу: г. Курск, ул. Энгельса,115» заявителя ООО Специализированный застройщик «Инстеп» к системе теплоснабжения филиала ПАО «Квадра» - «Курская генерация».</t>
  </si>
  <si>
    <t xml:space="preserve">г. Курск, ул. Энгельса</t>
  </si>
  <si>
    <t xml:space="preserve">ДУ200, L=230 м,  ДУ125, L=70 м</t>
  </si>
  <si>
    <t xml:space="preserve">1.1.3</t>
  </si>
  <si>
    <t xml:space="preserve">Техническое присоединение: Жилой дом по ул. Конорева,20</t>
  </si>
  <si>
    <t xml:space="preserve">На 2021 год подана заявка на подключение  объекта «Жилой дом ул. Конорева,20» земельный участок 46:29:103024:38, заявителя ООО Специализированный застройщик «Инстеп» к системе теплоснабжения филиала ПАО «Квадра» - «Курская генерация».</t>
  </si>
  <si>
    <t xml:space="preserve">г. Курск, ул. Конорева</t>
  </si>
  <si>
    <t xml:space="preserve">ДУ100, L=15 м</t>
  </si>
  <si>
    <t xml:space="preserve">1.1.4</t>
  </si>
  <si>
    <t xml:space="preserve">Техническое присоединение "Теннистные корты на территории парка КЗТЗ по ул. Сумская,6"</t>
  </si>
  <si>
    <t xml:space="preserve">На 2020 год подана заявка на подключение  объекта «Крытые теннисные корты на территории парка КЗТЗ  по ул. Сумская,6 в г. Курске»,заявителя ОБУ Курская областная спортивная школа олимпийского резерва «Урожай» имени Н.Я. Яковлева». к системе теплоснабжения филиала ПАО «Квадра» - «Курская генерация».</t>
  </si>
  <si>
    <t xml:space="preserve">г. Курск, ул. Сумская</t>
  </si>
  <si>
    <t xml:space="preserve">ДУ100, L=220 м</t>
  </si>
  <si>
    <t xml:space="preserve">1.1.5</t>
  </si>
  <si>
    <t xml:space="preserve">КурГ/499 </t>
  </si>
  <si>
    <t xml:space="preserve">В адрес филиала ПАО «Квадра» - «Курская генерация» поданы заявки на подключение к системе теплоснабжения объектов капитального строительства от заявителей:
1.АО «Курский завод КПД им. А.Ф. Дериглазова»  :
• «Микрорайон №4 ЮЗЖР-II по пр. Н. Плевицкой в г. Курске», земельный участок 46:29:102216:3. Нагрузка 12,357 Гкал/час 
2. ОКУ «УКС Курской области» с общей нагрузкой 9,619 Гкал/час,в том числе :
• «Многопрофильная областная детская клиническая больница 3-го уровня в г.  Курске». Нагрузка- 8,569 Гкал/час. 
• Детская поликлиника на 500 пос./см. Нагрузка- 0,75 Гкал/час. 
• Станция скорой медицинской помощи. Нагрузка- 0,37 Гкал/час. 
3. МКУ УКС г. Курска, на территории земельного участка 46:29:102216:3 планируется размещение объектов соцкультбыта общей нагрузкой 2,289 Гкал/час,в том числе:
 детский сад на 220 мест. Нагрузка- 0,42 Гкал/час.
 школа на 1125 мест. Нагрузка- 1,869 Гкал/час. 
Итого общая тепловая нагрузка застройки: 24,265 Гкал/час 
</t>
  </si>
  <si>
    <t xml:space="preserve">г. Курск, </t>
  </si>
  <si>
    <t xml:space="preserve">перекладка существующей тепловой сети длиной 401 метр по пр. Хрущева от ТК-59/6 до ТК 59/7 с увеличением диаметра с 600 мм до 700 мм, строительство общей сети ДУ 350 мм -1972 м</t>
  </si>
  <si>
    <t xml:space="preserve">1.1.6</t>
  </si>
  <si>
    <t xml:space="preserve">КурГ/577</t>
  </si>
  <si>
    <t xml:space="preserve">Техническое присоединение объекта: «Крытый плавательный бассейн КГУ по ул. Коммунистическая, 4а, в г. Курске»</t>
  </si>
  <si>
    <t xml:space="preserve">На 2022 год подана заявка на подключение  объекта «Крытый плавательный бассейн КГУ по ул. Коммунистическая, 4а» земельный участок 46:29:102337:312, заявителя ФГБОУ ВО «Курский государственный университет» к системе теплоснабжения филиала ПАО «Квадра» - «Курская генерация».</t>
  </si>
  <si>
    <t xml:space="preserve">г. Курск, ул. Коммунистическая</t>
  </si>
  <si>
    <t xml:space="preserve">ДУ50,L=120 м   ДУ125,L=50 м </t>
  </si>
  <si>
    <t xml:space="preserve">1.1.7</t>
  </si>
  <si>
    <t xml:space="preserve">КурГ/649</t>
  </si>
  <si>
    <t xml:space="preserve">Техническое присоединение: «Среднеобразовательная школа на 1000 мест по пр. В. Клыкова в г. Курске»</t>
  </si>
  <si>
    <t xml:space="preserve">На 1 квартал 2023 года подана заявка на подключение  объекта «Среднеобразовательная школа на 1000 мест по пр. В. Клыкова в г. Курске » заявителя МКУ УКС г. Курска к системе теплоснабжения филиала ПАО «Квадра» - «Курская генерация» 
Т.к. ввод в эксплуатацию объекта планируется в 1 квартале 2023, мероприятия по подключению необходимо выполнить в 2022 году.
</t>
  </si>
  <si>
    <t xml:space="preserve">г. Курск, пр-т. Клыкока</t>
  </si>
  <si>
    <t xml:space="preserve">Ду100мм, L=520м</t>
  </si>
  <si>
    <t xml:space="preserve">Всего по группе 1.1.</t>
  </si>
  <si>
    <t xml:space="preserve">1.2. Строительство иных объектов системы централизованного теплоснабжения, за исключением тепловых сетей, в целях подключения</t>
  </si>
  <si>
    <t xml:space="preserve">потребителей</t>
  </si>
  <si>
    <t xml:space="preserve">1.3. Увеличение пропускной способности существующих тепловых сетей в целях подключения потребителей</t>
  </si>
  <si>
    <t xml:space="preserve">1.4. Увеличение мощности и производительности существующих объектов централизованного теплоснабжения, за исключением</t>
  </si>
  <si>
    <t xml:space="preserve">тепловых сетей, в целях подключения потребителей</t>
  </si>
  <si>
    <t xml:space="preserve">Всего по группе 1.</t>
  </si>
  <si>
    <t xml:space="preserve">Группа 2. Строительство новых объектов системы централизованного теплоснабжения, не связанных с подключением</t>
  </si>
  <si>
    <t xml:space="preserve">новых потребителей, в том числе строительство новых тепловых сетей</t>
  </si>
  <si>
    <t xml:space="preserve">2.1.1.</t>
  </si>
  <si>
    <t xml:space="preserve">Строительство тепловой сети для переключения существующих жилых домов по адресу: ул. Белинского №3, №4, ул. Дзержинского №66/1, 64/2</t>
  </si>
  <si>
    <t xml:space="preserve">Выполнение мероприятий обеспечивающее бесперебоное обеспечение теплоснабжением потребителей города</t>
  </si>
  <si>
    <t xml:space="preserve">г. Курск, ул. Белинского , ул. Дзержинского</t>
  </si>
  <si>
    <t xml:space="preserve">ДУ160 276 м в ППУ</t>
  </si>
  <si>
    <t xml:space="preserve">Амортизация Т/Э некомб</t>
  </si>
  <si>
    <t xml:space="preserve">Всего по группе 2.</t>
  </si>
  <si>
    <t xml:space="preserve">Группа 3. Реконструкция или модернизация существующих объектов в целях снижения уровня износа существующих</t>
  </si>
  <si>
    <t xml:space="preserve">объектов и (или) поставки энергии от разных источников</t>
  </si>
  <si>
    <t xml:space="preserve">3.1. Реконструкция или модернизация существующих тепловых сетей</t>
  </si>
  <si>
    <t xml:space="preserve">3.1.1</t>
  </si>
  <si>
    <t xml:space="preserve">Реконструкция ТМ №1 ТЭЦ СЗР от УТ-21 до УТ-25  (ул. 50 Лет Октября)</t>
  </si>
  <si>
    <t xml:space="preserve">г. Курск, ул. 50 Лет Октября</t>
  </si>
  <si>
    <t xml:space="preserve">ДУ800 1222 м не предизолированная</t>
  </si>
  <si>
    <t xml:space="preserve">ДУ800 1222 м в ППУ</t>
  </si>
  <si>
    <t xml:space="preserve">3.1.2</t>
  </si>
  <si>
    <t xml:space="preserve">Реконструкция  ТМ №2 ТЭЦ-1. Участок от НО-2 до ТК-1207 по ул. Энергетиков</t>
  </si>
  <si>
    <t xml:space="preserve">г. Курск, ул. Энергетиков</t>
  </si>
  <si>
    <t xml:space="preserve">ДУ800 1153 м не предизолированная</t>
  </si>
  <si>
    <t xml:space="preserve">ДУ800 1153 м в ППУ</t>
  </si>
  <si>
    <t xml:space="preserve">Кредиты</t>
  </si>
  <si>
    <t xml:space="preserve">3.1.3</t>
  </si>
  <si>
    <t xml:space="preserve">3.1.4</t>
  </si>
  <si>
    <t xml:space="preserve">Реконструкция ТМ №1 ТЭЦ -1 ответвление от ТК-33/10 до ТК 33/10-3 по ул. Дружининской</t>
  </si>
  <si>
    <t xml:space="preserve">Предусматривается в 2022 году выполнить реконструкцию участка ТМ №1 от ТЭЦ-1 с применением предварительно изолированных труб, шаровой запорной арматуры, оперативно-диспетчерского контроля повреждений (ОДК), что позволит увеличить срок  эксплуатации участка за счет уменьшения поверхностной коррозии металла трубопроводов, а также уменьшит затраты на обслуживание. Этим обеспечивается безопасность эксплуатации, надежность теплоснабжения существующих и перспективных потребителей ТЭЦ-1.</t>
  </si>
  <si>
    <t xml:space="preserve">г. Курск, ул. Дружининская</t>
  </si>
  <si>
    <t xml:space="preserve">ДУ250 780 м не предизолированная</t>
  </si>
  <si>
    <t xml:space="preserve">ДУ250 780 м в ППУ</t>
  </si>
  <si>
    <t xml:space="preserve">3.1.5</t>
  </si>
  <si>
    <t xml:space="preserve">Реконструкция участка тепловых сетей ТЭЦ-4 по ул. Володарского и ул. Мирной (от ТК 50 до ТК 59) в г. Курске</t>
  </si>
  <si>
    <t xml:space="preserve">г. Курск, ул. Володарского и ул. Мирная</t>
  </si>
  <si>
    <t xml:space="preserve">ДУ450 1588 м не предизолированная</t>
  </si>
  <si>
    <t xml:space="preserve">ДУ450 1588 м в ППУ</t>
  </si>
  <si>
    <t xml:space="preserve">3.1.6</t>
  </si>
  <si>
    <t xml:space="preserve">Реконструкция участка магистральных тепловых сетей ТМ №1 от ТЭЦ-1 от 50м за ТК-25 в сторону ТК-27 (25,5 м за ТК26) по ул. Энгельса </t>
  </si>
  <si>
    <t xml:space="preserve">г. Курск, ул. Энгельса </t>
  </si>
  <si>
    <t xml:space="preserve">ДУ600 630 м не предизолированная</t>
  </si>
  <si>
    <t xml:space="preserve">ДУ600 630 м в ППУ</t>
  </si>
  <si>
    <t xml:space="preserve">3.1.7</t>
  </si>
  <si>
    <t xml:space="preserve">Реконструкция ТМ №2 ТЭЦ СЗР от ТК-10 до ТК62/17 (ул. 50 лет Октября в г. Курске)</t>
  </si>
  <si>
    <t xml:space="preserve">г. Курск, ул. 50 лет Октября</t>
  </si>
  <si>
    <t xml:space="preserve">3.1.8</t>
  </si>
  <si>
    <t xml:space="preserve">КурГ/540/1-1</t>
  </si>
  <si>
    <t xml:space="preserve">Реконструкция ТМ №2 ТЭЦ-1 от ПНС-7 до ТК-39 (ул. Энгельса-ул. Пионеров в г. Курске)</t>
  </si>
  <si>
    <t xml:space="preserve">г. Курск, ул. Энгельса-ул. Пионеров</t>
  </si>
  <si>
    <t xml:space="preserve">3.1.9</t>
  </si>
  <si>
    <t xml:space="preserve">Реконструкция участка магистральных тепловых сетей ТМ №1 от ТЭЦ-СЗР  от ТК-65/4а до ТК-65/5 по ул. Пучковка</t>
  </si>
  <si>
    <t xml:space="preserve">г. Курск, ул. Пучковка</t>
  </si>
  <si>
    <t xml:space="preserve">Ду 200 - 394 п.м. не предизолированная</t>
  </si>
  <si>
    <t xml:space="preserve">Ду 200 - 394 п.м.в ППУ</t>
  </si>
  <si>
    <t xml:space="preserve">3.1.10</t>
  </si>
  <si>
    <t xml:space="preserve">Реконструкция ТМ № 2 ТЭЦ СЗР от ТК-10 до ТК-62/17                   </t>
  </si>
  <si>
    <t xml:space="preserve">Начиная с 2016 года участились случаи повреждения на этом участке. Все они вызваны наружной коррозией металла, из-за попадания сточных и ливневых вод. Удельная повреждаемость  за последние 4 года составила 5,38. В случае возникновения аварии на данном участке в период отопительного сезона  без теплоснабжения или с ухудшенным гидравлическим режимом останутся 35 жилых дома, 10 учебных заведения, 1 медицинских учреждения. </t>
  </si>
  <si>
    <t xml:space="preserve"> ДУ 800; L=684 м </t>
  </si>
  <si>
    <t xml:space="preserve"> ДУ 800 ППУ-изоляции L = 684 м</t>
  </si>
  <si>
    <t xml:space="preserve">3.1.11</t>
  </si>
  <si>
    <t xml:space="preserve">КурГ/579</t>
  </si>
  <si>
    <t xml:space="preserve">Реконструкция Луча №2 ТЭЦ-4 от ТК-21а до ТК-30 по ул. Ленина</t>
  </si>
  <si>
    <t xml:space="preserve">Луч №3  ТЭЦ-4 от ТК-21а  до ТК-30   по ул. Ленина снабжает теплом и горячим водоснабжением потребителей цента города Курска по открытой схеме горячего водоснабжения. Этот участок  от ТЭЦ-4 находится в эксплуатации с 1957 года с заменой отдельных участков в 1989 и 1997 годах.  Участились случаи повреждения на этом участке, вызванные наружной коррозией металла, из-за попадания сточных и ливневых вод.</t>
  </si>
  <si>
    <t xml:space="preserve">г. Курск, ул. Ленина</t>
  </si>
  <si>
    <t xml:space="preserve"> ДУ 300; L=1547,4 м </t>
  </si>
  <si>
    <t xml:space="preserve"> ДУ 300 ППУ-изоляция; L=1547,4 м</t>
  </si>
  <si>
    <t xml:space="preserve">3.1.12</t>
  </si>
  <si>
    <t xml:space="preserve"> ДУ 300; L=1434,8 м </t>
  </si>
  <si>
    <t xml:space="preserve"> ДУ 300 ППУ-изоляция; L=1434,8 м</t>
  </si>
  <si>
    <t xml:space="preserve">3.1.13</t>
  </si>
  <si>
    <t xml:space="preserve">3.1.14</t>
  </si>
  <si>
    <t xml:space="preserve">КурГ/645</t>
  </si>
  <si>
    <t xml:space="preserve">Реконструкция ТМ2 ТЭЦ-1 от ЦТП-1 до узла №7 и от узла №7 до камеры подъема пр. Ленинского Комсомола г. Курска</t>
  </si>
  <si>
    <t xml:space="preserve">Необходимость реализации мероприятия в данном периоде определяется увеличением пропускной способности головного участка тепловой магистрали №2 с ДУ 600 мм на ДУ 800 мм, что приведет к улучшению качества    теплоснабжения существующих и перспективных потребителей. Так же участили случаи повреждения на данном участке, подтверждаемой ИР (179 баллов).</t>
  </si>
  <si>
    <t xml:space="preserve">г. Курск, пр. Ленинского Комсомола</t>
  </si>
  <si>
    <t xml:space="preserve">ДУ 600; L=290 м</t>
  </si>
  <si>
    <t xml:space="preserve">ДУ 800 ППУ-изоляция; L=290 м</t>
  </si>
  <si>
    <t xml:space="preserve">3.1.15</t>
  </si>
  <si>
    <t xml:space="preserve">КурГ/673</t>
  </si>
  <si>
    <t xml:space="preserve">Модернизация ТМ № 2 ТЭЦ СЗР от ТК-59/1а до ТК-59/2 ул. Студенческая г. Курска   </t>
  </si>
  <si>
    <t xml:space="preserve">Предлагается в 2023 году выполнить ПИР , а в 2024 г.  произвести перекладку существующего участка тепловой магистрали ДУ800 мм с применением стальной электросварной трубы в ППУ.</t>
  </si>
  <si>
    <t xml:space="preserve">г. Курск, ул. Студенческая</t>
  </si>
  <si>
    <t xml:space="preserve">ДУ 800; L=180 м</t>
  </si>
  <si>
    <t xml:space="preserve">ДУ 800 ППУ-изоляция; L=180 м</t>
  </si>
  <si>
    <t xml:space="preserve">3.1.16</t>
  </si>
  <si>
    <t xml:space="preserve">Реконструкция Луча №2 ТЭЦ-4 от ТК-30 до ТК-70 по ул. Павлова</t>
  </si>
  <si>
    <t xml:space="preserve">Луч №2  ТЭЦ-4 от ТК-30  до ТК-70   по ул. Павлова снабжает теплом и горячим водоснабжением потребителей цента города Курска по открытой схеме горячего водоснабжения. Этот участок  от ТЭЦ-4 находится в эксплуатации с 1967 года.  Участились случаи повреждения на этом участке, вызванные наружной коррозией металла, из-за попадания сточных и ливневых вод.</t>
  </si>
  <si>
    <t xml:space="preserve">г. Курск, ул. Павлова</t>
  </si>
  <si>
    <t xml:space="preserve"> ДУ 400; L=656 м</t>
  </si>
  <si>
    <t xml:space="preserve"> ДУ 400 ППУ-изоляция; L=656 м</t>
  </si>
  <si>
    <t xml:space="preserve">3.1.17</t>
  </si>
  <si>
    <t xml:space="preserve">Реконструкция ТМ № 2 ТЭЦ-1 от ПНС-7 до ТК-39                     </t>
  </si>
  <si>
    <t xml:space="preserve">Состояние тепловых сетей  филиала ПАО «Квадра»-«Курская генерация» обеспечивает удовлетворительное теплоснабжение, но имеется много физически изношенных участков, работающих в сложных условиях со сроком эксплуатации более 38 лет. ТМ №2 ТЭЦ-1 на участке от ТК-30 до ТК-32 по ул. Энгельса – Пионеров снабжает теплом и горячим водоснабжением потребителей по открытой схеме центральный район города. Этот участок ТМ №2 от ТЭЦ-1 находится в эксплуатации с 1982 года. Начиная с 2016 года участились случаи повреждения на этом участке. Все они вызваны наружной коррозией металла, из-за попадания сточных и ливневых вод. Удельная повреждаемость  за последние 4 года составила 10,3. В случае возникновения аварии на данном участке в период отопительного сезона  без теплоснабжения или с ухудшенным гидравлическим режимом останутся более 30 абонентских вводов  Участок внесен в Схему теплоснабжение г. Курска в перечень ветхих тепловых сетей, требующих замены.</t>
  </si>
  <si>
    <t xml:space="preserve"> ДУ 700; L=486 м</t>
  </si>
  <si>
    <t xml:space="preserve"> ДУ 600; L=486 м</t>
  </si>
  <si>
    <t xml:space="preserve">3.1.18</t>
  </si>
  <si>
    <t xml:space="preserve">КурГ/429</t>
  </si>
  <si>
    <t xml:space="preserve">Реконструкция ТМ №2 ТЭЦ-1. Участок от ТК-10 до точки подъёма и от точки опуска до П-4 (пр-т Кулакова-ул. Энгельса)</t>
  </si>
  <si>
    <t xml:space="preserve">Участок ТМ №2 от ТЭЦ-1 находится в эксплуатации с 1977 года. Начиная с 2012 года участились случаи повреждения на этом участке. Все они вызваны наружной коррозией металла, из-за попадания сточных и ливневых вод. </t>
  </si>
  <si>
    <t xml:space="preserve">г. Курск, пр-т Кулакова-ул. Энгельса</t>
  </si>
  <si>
    <t xml:space="preserve"> ДУ 800 не предизолированная L = 2562 м</t>
  </si>
  <si>
    <t xml:space="preserve"> ДУ 800 в ППУ-изоляции, L = 2562 м</t>
  </si>
  <si>
    <t xml:space="preserve">3.1.19</t>
  </si>
  <si>
    <t xml:space="preserve">3.1.20</t>
  </si>
  <si>
    <t xml:space="preserve">КурГ/498, КурГ/560</t>
  </si>
  <si>
    <t xml:space="preserve">Замена сальниковых компенсаторов на сильфонные</t>
  </si>
  <si>
    <t xml:space="preserve">В связи с необходимостью сокращения потерь тепловой энергии и теплоносителя в рамках данного проекта предполагается заменить сальниковые компенсаторы на сильфонные</t>
  </si>
  <si>
    <t xml:space="preserve">г. Курск</t>
  </si>
  <si>
    <t xml:space="preserve">ДУ 800</t>
  </si>
  <si>
    <t xml:space="preserve">шт.</t>
  </si>
  <si>
    <t xml:space="preserve">3.1.21</t>
  </si>
  <si>
    <t xml:space="preserve">Реконструкция сетей горячего водоснабжения Сеймского района «Комплекс теплоснабжения» внутриквартальных тепловых сетей</t>
  </si>
  <si>
    <t xml:space="preserve">Цель проекта -повышение надёжности горячего водоснабжения потребителей. Экономический эффект от данного мероприятия заключается в экономии тепловой энергии за счёт снижения потерь и экономии финансов за счёт увеличения межремонтного интервала.</t>
  </si>
  <si>
    <t xml:space="preserve">г. Курск, Сеймский район</t>
  </si>
  <si>
    <t xml:space="preserve">Диаметр, труба, протяженность</t>
  </si>
  <si>
    <t xml:space="preserve">мм, м</t>
  </si>
  <si>
    <t xml:space="preserve">50-250 мм не предизолированная стальная L = 9969,2 м</t>
  </si>
  <si>
    <t xml:space="preserve">50-250 мм предизолированная полиэтиленовая в ППУ изоляции L = 9969,2  м</t>
  </si>
  <si>
    <t xml:space="preserve">до 2020</t>
  </si>
  <si>
    <t xml:space="preserve">3.1.22</t>
  </si>
  <si>
    <t xml:space="preserve">Замена регуляторов частоты вращения электродвигателя насосов на тепловых пунктах ВТС</t>
  </si>
  <si>
    <t xml:space="preserve">В связи с частыми выходами из строя и большим количеством ремонтных работ на существующих частотных регуляторах, с большими сроками службы (более 20 лет)</t>
  </si>
  <si>
    <t xml:space="preserve">3.1.23</t>
  </si>
  <si>
    <t xml:space="preserve">Модернизация и замена дефектных участков тепловых сетей в г. Курске</t>
  </si>
  <si>
    <t xml:space="preserve">3.1.24</t>
  </si>
  <si>
    <t xml:space="preserve">КурГ/651-Р</t>
  </si>
  <si>
    <t xml:space="preserve">Модернизация ТМ №2 от ТЭЦ СЗР. Участок от ТК-8/1 до-УТ 20 по ул. 50 Лет Октября в г. Курске</t>
  </si>
  <si>
    <t xml:space="preserve">ДУ 800мм; L=80 м непредизолированная труба</t>
  </si>
  <si>
    <t xml:space="preserve">3.1.25</t>
  </si>
  <si>
    <t xml:space="preserve">КурГ/535-К</t>
  </si>
  <si>
    <t xml:space="preserve">Реконструкция тепловых сетей Центрального и Железнодорожного района  «Комплекс теплоснабжения» внутриквартальных тепловых сетей</t>
  </si>
  <si>
    <t xml:space="preserve">Цель проекта -повышение надёжности теплоснабжения потребителей. Экономический эффект от данного мероприятия заключается в экономии тепловой энергии за счёт снижения потерь и экономии финансов за счёт увеличения межремонтного интервала.</t>
  </si>
  <si>
    <t xml:space="preserve">Кредиты (концессионное соглашение)</t>
  </si>
  <si>
    <t xml:space="preserve">3.1.26</t>
  </si>
  <si>
    <t xml:space="preserve">КурГ/539-К</t>
  </si>
  <si>
    <t xml:space="preserve">Модернизации тепловых сетей Центрального и Железнодорожного района  «Комплекс теплоснабжения» внутри квартальных тепловых сетей в г. Курске</t>
  </si>
  <si>
    <t xml:space="preserve">3.1.27</t>
  </si>
  <si>
    <t xml:space="preserve">КурГ/535-К5</t>
  </si>
  <si>
    <t xml:space="preserve">Реконструкция ЦТП Центрального округа г. Курска</t>
  </si>
  <si>
    <t xml:space="preserve">Модернизация тепловых пунктов Центрального округа предусматривает монтаж системы диспетчеризации с возможностью телеуправления работой объектов теплоснабжения и монтаж асинхронных преобразователей частоты вращения ротора электродвигателя марки Веспер Ei-P7012 с использованием действующих точек подключения. Реализация проекта сократит затраты по электроэнергииза счёт изменения мощности двигателей в зависимости от нагрузки, без учета экономии от увеличения рабочего ресурса оборудования и экономии фонда заработной платы.Также проект предусматривает замену кожухотрубных скоростных водоподогревателей марки 16-325-4000-Р, для нужд горячего водоснабжения, на пластинчатые. планируется выполнить следующие работы:
• демонтаж существующих кожухотрубных скоростных водоподогревателей марки 16-325-4000-Р
• монтаж пластинчатых водоподогревателей</t>
  </si>
  <si>
    <t xml:space="preserve">Тепловая нагрузка</t>
  </si>
  <si>
    <t xml:space="preserve">Гкал</t>
  </si>
  <si>
    <t xml:space="preserve">3.1.28</t>
  </si>
  <si>
    <t xml:space="preserve">КурГ/535-К11</t>
  </si>
  <si>
    <t xml:space="preserve">Реконструкция тепловых сетей Центрального и Железнодорожного района. ГВС ТП-ЦПИОМ2-ТК1 по ул. Орловская. ТК1-ТК8 по ул. Орловская г. Курска</t>
  </si>
  <si>
    <t xml:space="preserve"> Монтаж трубопроводов из стальных труб в ппу изоляции.</t>
  </si>
  <si>
    <t xml:space="preserve">г. Курск, ул. Орловская</t>
  </si>
  <si>
    <t xml:space="preserve">мм, пм.</t>
  </si>
  <si>
    <t xml:space="preserve">50-200 мм не предизолированная стальная L =1110,48 м</t>
  </si>
  <si>
    <t xml:space="preserve">50-250 мм предизолированная стальная в ППУ изоляции L = 1110,48 м</t>
  </si>
  <si>
    <t xml:space="preserve">3.1.29</t>
  </si>
  <si>
    <t xml:space="preserve">КурГ/535-К13</t>
  </si>
  <si>
    <t xml:space="preserve">Реконструкция ГВС к пр. Энтузиастов 1, 3, 5; шк. искусств пр. Энтузиастов 3А; пр. Дружбы 16, 18; ул. Студенческая, 7 г Курска</t>
  </si>
  <si>
    <t xml:space="preserve">г. Курск, пр-т. Энтузиастов, пр-т. Дружбы, ул. Студенческая</t>
  </si>
  <si>
    <t xml:space="preserve">50-200 мм не предизолированная стальная L =739,29 м</t>
  </si>
  <si>
    <t xml:space="preserve">50-250 мм предизолированная стальная в ППУ изоляции L = 739,29  м</t>
  </si>
  <si>
    <t xml:space="preserve">3.1.30</t>
  </si>
  <si>
    <t xml:space="preserve">КурГ/535-К14</t>
  </si>
  <si>
    <t xml:space="preserve">Реконструкция ГВС к к/т «Гелиос» 50 лет Октября 102; общ. туалет; 50 лет Октября 100 БМО; 50 лет Октября 100А магазин; 50 лет Октября 100Б КПП; ул. Студенческая 3,5 г Курска</t>
  </si>
  <si>
    <t xml:space="preserve">г. Курск, ул. 50 лет Октября, ул. Студенческая</t>
  </si>
  <si>
    <t xml:space="preserve">3.1.31</t>
  </si>
  <si>
    <t xml:space="preserve">КурГ/535-К19</t>
  </si>
  <si>
    <t xml:space="preserve">Реконструкция ТС к ГПТУ №15, к спортзалу, к ж.д. по ул.Союзная 67/2,67/3,71,73,71а,71б,71в,71г; к ж.д. по ул. Республиканская, 52, 52а, 52б, 52в ,54, 58, 60. Тепловая сеть к ж.д. по ул.Союзная 65, 67, 69б, 63 магазин, 63а, 61, 59, 59а, 57, 57а , 57б, д/с №82 г. Курска</t>
  </si>
  <si>
    <t xml:space="preserve">г. Курск, ул. Союзная, ул. Республиканская</t>
  </si>
  <si>
    <t xml:space="preserve">50-200 мм не предизолированная стальная L =631   м ( 1-трубное исчисление)</t>
  </si>
  <si>
    <t xml:space="preserve">50-250 мм предизолированная стальная в ППУ изоляции L = 631  м ( 1-трубное исчисление)</t>
  </si>
  <si>
    <t xml:space="preserve">3.1.32</t>
  </si>
  <si>
    <t xml:space="preserve">КурГ/535-К20</t>
  </si>
  <si>
    <t xml:space="preserve">Реконструкция ТС  к школе №8; школе №35; к ж.д. по ул.Союзная 55б; к ж.д. по ул.Республиканская 42, 44, 46, 48, 50, 50а, 50б, 50в, 50а/1, 50д, 50е, 50ж; реабилитац. центру по ул.Республиканская 52г, нар. суду по ул.Республиканская 42а, к дому творчества по ул. Республик., 50е. Тепловая сеть к больнице №6, пол-ке, хоз. корп., к эл. сетям, к ж.д. №52 по ул. 1-я Щигровская; к «Три океана», к общ. по ул. Союзная.26; к ресторану «Околица». Тепловая сеть к ж.д. по ул.Союзная 43б, 45б, 45а, 47б, 43, 45, 47, 49, 43а, 47а; к ж.д. по ул.2-я Рабочая, 2, 4, 6 ,8 г. Курска</t>
  </si>
  <si>
    <t xml:space="preserve">50-200 мм не предизолированная стальная L =604   м ( 1-трубное исчисление)</t>
  </si>
  <si>
    <t xml:space="preserve">50-250 мм предизолированная стальная в ППУ изоляции L = 604    м ( 1-трубное исчисление)</t>
  </si>
  <si>
    <t xml:space="preserve">3.1.33</t>
  </si>
  <si>
    <t xml:space="preserve">КурГ/535-К21</t>
  </si>
  <si>
    <t xml:space="preserve">Реконструкция сетей отопления и ГВС от  ТК86/1 -до ТК86/11 по ул. Школьная г. Курска</t>
  </si>
  <si>
    <t xml:space="preserve">г. Курск, ул. Школьная</t>
  </si>
  <si>
    <t xml:space="preserve">3.1.34</t>
  </si>
  <si>
    <t xml:space="preserve">КурГ/535-К22</t>
  </si>
  <si>
    <t xml:space="preserve">Реконструкция сетей отопления и ГВС от ТК86/2 до ТК86/10, ул. Школьная г. Курска</t>
  </si>
  <si>
    <t xml:space="preserve">3.1.35</t>
  </si>
  <si>
    <t xml:space="preserve">КурГ/535-К24</t>
  </si>
  <si>
    <t xml:space="preserve">Реконструкция сетей ГВС от котельной ТГК до ТК1А ул. 3-я Агрегатная, 23а г. Курска</t>
  </si>
  <si>
    <t xml:space="preserve">г. Курск, ул. 3-я Агрегатная</t>
  </si>
  <si>
    <t xml:space="preserve">3.1.36</t>
  </si>
  <si>
    <t xml:space="preserve">КурГ/535-К27</t>
  </si>
  <si>
    <t xml:space="preserve">Реконструкция сетей отопления от ТК2А/18-ТК2А/21; ТК2А/24 до ДК ВОГ ул. К.Либкнехта г. Курска</t>
  </si>
  <si>
    <t xml:space="preserve">г. Курск, ул. К.Либкнехта</t>
  </si>
  <si>
    <t xml:space="preserve">3.1.37</t>
  </si>
  <si>
    <t xml:space="preserve">КурГ/535-К28</t>
  </si>
  <si>
    <t xml:space="preserve">Реконструкция сетей ГВС от ж. д. ул. 50 лет Октября, 145 до ТК50/13 ул. Фатежская, 80; от ТК12-ТК13 по пр. Энтузиастов;  от ТК60-ТК23 по ул. 50 лет Октября г. Курска</t>
  </si>
  <si>
    <t xml:space="preserve">г. Курск, ул.  ул. Фатежская, пр. Энтузиастов, ул. 50 лет Октября</t>
  </si>
  <si>
    <t xml:space="preserve">3.1.38</t>
  </si>
  <si>
    <t xml:space="preserve">КурГ/535-К29</t>
  </si>
  <si>
    <t xml:space="preserve">Реконструкция сетей теплоснабжения к домам №№2, 2а по пр-ту Энтузиастов, №№5, 7, 9, 11, 13 по ул. Косухина, д/с №123; сетей теплоснабжения к домам №№6, 12 по пр-ту Дружбы, №5 по ул. Студенческая, №110/2 по ул. 50 лет Октября, д/с №116; сетей теплоснабжения к домам №№4, 10 по пр-ту Дружбы, №7 по ул. Студенческая, школе №52, д/с №112 г. Курска</t>
  </si>
  <si>
    <t xml:space="preserve">50-200 мм не предизолированная стальная L =1866,4  м</t>
  </si>
  <si>
    <t xml:space="preserve">50-250 мм предизолированная стальная в ППУ изоляции L = 1866,4 м</t>
  </si>
  <si>
    <t xml:space="preserve">3.1.39</t>
  </si>
  <si>
    <t xml:space="preserve">КурГ/535-К30</t>
  </si>
  <si>
    <t xml:space="preserve">Реконструкция сетей теплоснабжения к домам №№ 3, 5, 14 ,26, 26а, 29/1 по ул. Семеновская, №№ 2, 4, 6 по ул. Димитрова, №№ 22, 22а, 24, 26 по ул. Почтовая, № 39 по ул. Марата, медфабрике по ул. Семеновская, 36.; сетей теплоснабжения к домам №№ 26, 28 по ул. Горького, №№6, 9 по ул. Можаевская, № № 27, 29, 31-47 по ул. Ленина, д/с №2 г Курска</t>
  </si>
  <si>
    <t xml:space="preserve">г. Курск, ул. Семеновская, ул. Димитрова, ул. Марата, ул. Горького, ул. Можаевская</t>
  </si>
  <si>
    <t xml:space="preserve">50-200 мм не предизолированная стальная L =1017,6 м</t>
  </si>
  <si>
    <t xml:space="preserve">50-250 мм предизолированная стальная в ППУ изоляции L = 1017,6 м</t>
  </si>
  <si>
    <t xml:space="preserve">3.1.40</t>
  </si>
  <si>
    <t xml:space="preserve">КурГ/535-К31</t>
  </si>
  <si>
    <t xml:space="preserve">Реконструкция сетей теплоснабжения д. № 8, 10 ул. Станционная, ОЦГСЭМ, дорожный техникум, школа, санэпидслужба, институт муниципальной службы, школа искусств - ул. Станционная, 12, гараж - ул. Станционная, 17, школа № 36 - ул. Станционная, 9, ул. Станционная, 13, 15 г Курска</t>
  </si>
  <si>
    <t xml:space="preserve">г. Курск, ул. Станционная</t>
  </si>
  <si>
    <t xml:space="preserve">50-200 мм не предизолированная стальная L =927,4 м</t>
  </si>
  <si>
    <t xml:space="preserve">50-250 мм предизолированная стальная в ППУ изоляции L = 927,4 м</t>
  </si>
  <si>
    <t xml:space="preserve">3.1.41</t>
  </si>
  <si>
    <t xml:space="preserve">КурГ/535-К32</t>
  </si>
  <si>
    <t xml:space="preserve">Реконструкция сетей теплоснабжения по территории ЖД больницы; к ТЦ "Радуга" г. Курска</t>
  </si>
  <si>
    <t xml:space="preserve">г. Курск, ЖД округ</t>
  </si>
  <si>
    <t xml:space="preserve">50-200 мм не предизолированная стальная L =1357,4  м</t>
  </si>
  <si>
    <t xml:space="preserve">50-250 мм предизолированная стальная в ППУ изоляции L = 1357,4  м</t>
  </si>
  <si>
    <t xml:space="preserve">3.1.42</t>
  </si>
  <si>
    <t xml:space="preserve">Амортизация Т/Э некомб (концессионное соглашение)</t>
  </si>
  <si>
    <t xml:space="preserve">3.1.43</t>
  </si>
  <si>
    <t xml:space="preserve">КурГ/535-К33</t>
  </si>
  <si>
    <t xml:space="preserve">Реконструкция сетей теплоснабжения к домам №№145, 147, 147а, 153, 155а, 155б, 155в по ул. 50 лет Октября, №№ 73/1, 73/2, 73/3, 80, 82 по ул. 1-я Фатежская, МЧС, ОМ-4, №№112,133 по ул. Павлуновского; сетей теплоснабжения к домам №№1,2 по ул. Веспремская, №№7, 9 по пр-ту Дружбы г. Курска</t>
  </si>
  <si>
    <t xml:space="preserve">г. Курск, Центральный округ</t>
  </si>
  <si>
    <t xml:space="preserve">50-200 мм не предизолированная стальная L =2080,0  м</t>
  </si>
  <si>
    <t xml:space="preserve">50-250 мм предизолированная стальная в ППУ изоляции L = 2080,0  м</t>
  </si>
  <si>
    <t xml:space="preserve">3.1.44</t>
  </si>
  <si>
    <t xml:space="preserve">КурГ/535-К35</t>
  </si>
  <si>
    <t xml:space="preserve">Реконструкция сетей теплоснабжения к ЮЗГУ (спорткомплекс, столовая, общежития, главный корпус) по ул. 50 лет Октября, 94; сетей теплоснабжения к дому №96 по ул. 50 лет Октября, ТЦ "Линия"; сетей теплоснабжения по ул. Студенческая от ТК-59/3 до ТК-2, здания насосной станции г. Курска</t>
  </si>
  <si>
    <t xml:space="preserve">50-200 мм не предизолированная стальная L =1454,8  м</t>
  </si>
  <si>
    <t xml:space="preserve">50-250 мм предизолированная стальная в ППУ изоляции L = 1454,8  м</t>
  </si>
  <si>
    <t xml:space="preserve">3.1.45</t>
  </si>
  <si>
    <t xml:space="preserve">КурГ/535-К36</t>
  </si>
  <si>
    <t xml:space="preserve">Реконструкция сетей теплоснабжения к к ж/д 3, 5, 7, 9, 14/2, 14/3 по ул. Аэродромная, магазин – ул. Аэродромная, 11; сетей теплоснабжения к хозяйственному корпусу ЮЗГУ, д. 20А, 20Б, 20В – ул. Аэродромная, АБК ДЭУ, зд. № 8, 12 1-й Суворовский пер, Курскоблтехснаб ул. 50 лет Октября 96а, Медэкспертиза 1-й Суворовский пер, 73 г. Курска</t>
  </si>
  <si>
    <t xml:space="preserve">50-200 мм не предизолированная стальная L =1144,4  м</t>
  </si>
  <si>
    <t xml:space="preserve">50-250 мм предизолированная стальная в ППУ изоляции L = 1144,4  м</t>
  </si>
  <si>
    <t xml:space="preserve">3.1.46</t>
  </si>
  <si>
    <t xml:space="preserve">КурГ/535-К38</t>
  </si>
  <si>
    <t xml:space="preserve">Реконструкция сетей теплоснабжения к домам №№3 по ул. Веспремская, №12 по ул. Орловская, ОМ №2, д/с №105; сетей теплоснабжения к домам №№3, 5, 7 по пр-ту Дружбы, д/с №102; сетей теплоснабжения к домам №№2а, 6, 8, 8а, 10 по пр-ту Энтузиастов, №№24, 24а, 26, 28, 30 по пр-ту Дружбы, д/с №122 г. Курска</t>
  </si>
  <si>
    <t xml:space="preserve">г. Курск, ул. Веспремская, ул. Орловская, пр-т. Дружбы, пр-т. Энтузиастов</t>
  </si>
  <si>
    <t xml:space="preserve">50-200 мм не предизолированная стальная L =1583,2</t>
  </si>
  <si>
    <t xml:space="preserve">50-250 мм предизолированная стальная в ППУ изоляции L = 1583,2  м</t>
  </si>
  <si>
    <t xml:space="preserve">3.1.47</t>
  </si>
  <si>
    <t xml:space="preserve">КурГ/535-К39</t>
  </si>
  <si>
    <t xml:space="preserve">Реконструкция сетей теплоснабжения к домам №№ 4, 6, 8 по ул. Союзная, №№ 16, 18, 23, 25, 27 по ул. Станционная, №№1, 5 по ул. Ухтомского, №№ 4, 4а по пл. Ухтомского, прокуратуре, к/т Мир г. Курска</t>
  </si>
  <si>
    <t xml:space="preserve">г. Курск, ул. Союзная, ул. Станционная, ул. Ухтомского</t>
  </si>
  <si>
    <t xml:space="preserve">50-200 мм не предизолированная стальная L =1353 м</t>
  </si>
  <si>
    <t xml:space="preserve">50-250 мм предизолированная стальная в ППУ изоляции L = 1353 м</t>
  </si>
  <si>
    <t xml:space="preserve">3.1.48</t>
  </si>
  <si>
    <t xml:space="preserve">КурГ/535-К40</t>
  </si>
  <si>
    <t xml:space="preserve">Реконструкция сетей теплоснабжения к ж. д. по ул. Союзная 65, 67, 69б, 63 магазин, 63а, 61, 59, 59а, 57, 57а, 57б, д/с № 82 г. Курска</t>
  </si>
  <si>
    <t xml:space="preserve">50-200 мм не предизолированная стальная L =841,6  м</t>
  </si>
  <si>
    <t xml:space="preserve">50-250 мм предизолированная стальная в ППУ изоляции L = 841,6  м</t>
  </si>
  <si>
    <t xml:space="preserve">3.1.49</t>
  </si>
  <si>
    <t xml:space="preserve">КурГ/535-К41</t>
  </si>
  <si>
    <t xml:space="preserve">Реконструкция сетей теплоснабжения к домам №№10, 12, 14, 16 по ул. Орловская, школе № 51 г. Курска</t>
  </si>
  <si>
    <t xml:space="preserve">3.1.50</t>
  </si>
  <si>
    <t xml:space="preserve">3.1.51</t>
  </si>
  <si>
    <t xml:space="preserve">КурГ/535-К44</t>
  </si>
  <si>
    <t xml:space="preserve">Реконструкция сетей теплоснабжения к домам №№ 4, 8 по пр-ду Сергеева, № 11/2 по пр-ту Дружбы, №№ 24, 26, 30, 32 по ул. Орловская, д/с №117, д/с №119, 3 г. Курска</t>
  </si>
  <si>
    <t xml:space="preserve">50-200 мм не предизолированная стальная L =1046,8  м</t>
  </si>
  <si>
    <t xml:space="preserve">50-250 мм предизолированная стальная в ППУ изоляции L = 1046,8  м</t>
  </si>
  <si>
    <t xml:space="preserve">3.1.52</t>
  </si>
  <si>
    <t xml:space="preserve">КурГ/535-К45</t>
  </si>
  <si>
    <t xml:space="preserve">Реконструкция сетей теплоснабжения к домам №№ 4, 4а, 6, 8, 9, 11/52 по ул. Чехова, №№ 30, 30а по ул. Ломоносова; сети теплоснабжения к прогимназии "Радуга", № 21а по ул. Овечкина, бывшей котельной по ул. Пионеров, 53; сети теплоснабжения к женской консультации по ул. Энгельса, 10, станции переливания крови по ул. Кольцова, 11, дому № 81а по ул. Пионеров, областной детской поликлиники по ул. Кольцова, 13; сети теплоснабжения к домам №№ 4/2, 4/3, 4/4, 4/5,4/6, 4/7, 4/8 по ул. 50 лет Октября, №№ 1, 1а по ул. Пирогова, № 4 по ул. Асеева, в/ч 3405, плодовощторг, агромелькар, монтажстрой по ул. Пирогова, 3 г. Курска</t>
  </si>
  <si>
    <t xml:space="preserve">50-200 мм не предизолированная стальная L =2703,6  м</t>
  </si>
  <si>
    <t xml:space="preserve">50-250 мм предизолированная стальная в ППУ изоляции L = 2703,6  м</t>
  </si>
  <si>
    <t xml:space="preserve">3.1.53</t>
  </si>
  <si>
    <t xml:space="preserve">КурГ/539-К11</t>
  </si>
  <si>
    <t xml:space="preserve">Реконструкция сетей теплоснабжения к дому №185 по ул. Бойцов 9-й Дивизии; сетей теплоснабжения к домам №№21а,23,23а, по ул. К. Воробьева, школе №57, д/с №134, д/с №128, школе №55, №№ 29, 29а, 31, 35, 37, 39, 41, 43 по ул. Косухина; сетей теплоснабжения к домам №№5, 7, 7а, 15, 17, 19, 21, 25, 27, 29, 29а, 31а по ул. К. Воробьева г. Курска</t>
  </si>
  <si>
    <t xml:space="preserve">г. Курск, ул. Бойцов 9-й Дивизии,  ул. К. Воробьева,  ул. Косухина</t>
  </si>
  <si>
    <t xml:space="preserve">Бюджетное финансирование (концессионное соглашение)</t>
  </si>
  <si>
    <t xml:space="preserve">3.1.54</t>
  </si>
  <si>
    <t xml:space="preserve">КурГ/539-К12</t>
  </si>
  <si>
    <t xml:space="preserve">Реконструкция сетей теплоснабжения к домам №№62,63а,65,67, 69,75,77,79,81 по ул. Володарского, №№55, 57, 58а, 63, 65, 67 по ул. Горького, №№19, 19а, 19б, 21, 23, 32 по ул. Мирная г. Курска</t>
  </si>
  <si>
    <t xml:space="preserve">г. Курск, ул. Володарского, ул. Горького, ул. Мирная</t>
  </si>
  <si>
    <t xml:space="preserve">50-200 мм не предизолированная стальная L =999 м</t>
  </si>
  <si>
    <t xml:space="preserve">50-250 мм предизолированная стальная в ППУ изоляции L = 999 м</t>
  </si>
  <si>
    <t xml:space="preserve">3.1.55</t>
  </si>
  <si>
    <t xml:space="preserve">КурГ/539-К13</t>
  </si>
  <si>
    <t xml:space="preserve">Реконструкция сетей теплоснабжения к домам №№28, 30, 32 по ул. Садовая, №№14, 19а, 21 по ул. Ватутина, №№50, 52, 56, 58 по ул. Радищева, школе №6, веч. школе №9, стоматологии по ул. Садовая, 27, больнице №1, Госсанэпидемстанции по ул. Димитрова, 64, №61 по ул. Димитрова; сетей теплоснабжения на территории Гор. больницы №1, к домам №42 по ул. Семеновская, №5 по ул. Кузнечная г. Курска</t>
  </si>
  <si>
    <t xml:space="preserve">г. Курск, ул. Садовая, ул. Ватутина, ул. Димитрова, ул. Семеновская, ул. Кузнечная</t>
  </si>
  <si>
    <t xml:space="preserve">50-200 мм не предизолированная стальная L =2036 м</t>
  </si>
  <si>
    <t xml:space="preserve">50-250 мм предизолированная стальная в ППУ изоляции L =2036 м</t>
  </si>
  <si>
    <t xml:space="preserve">3.1.56</t>
  </si>
  <si>
    <t xml:space="preserve">КурГ/539-К14</t>
  </si>
  <si>
    <t xml:space="preserve">Реконструкция сетей теплоснабжения к домам №№ 2, 4, 4а, 6, 7, 8,10а по ул. Гайдара, №№ 5, 9, 15 по ул. Добролюбова, №№8,13 по ул. Красной Армии; сетей теплоснабжения к ОМ №1, ГПТУ №4 по ул. С. Перовской, 16, СПМК-4, №№ 10, 12 по ул. К. Армии, №№20, 21 по ул. Гайдара, храму по ул. Гайдара, 30, школе иконописи по ул. Пионеров, 4, флигелю, Дому Рамадановых по ул. Пионеров, 6 г. Курска</t>
  </si>
  <si>
    <t xml:space="preserve">г. Курск, ул. Красной Армии, у. С. Перовской, ул. Гайдара, ул. Пионеров</t>
  </si>
  <si>
    <t xml:space="preserve">50-200 мм не предизолированная стальная L =2341 м</t>
  </si>
  <si>
    <t xml:space="preserve">50-250 мм предизолированная стальная в ППУ изоляции L =2341 м</t>
  </si>
  <si>
    <t xml:space="preserve">3.1.57</t>
  </si>
  <si>
    <t xml:space="preserve">КурГ/539-К18</t>
  </si>
  <si>
    <t xml:space="preserve">Реконструкция сетей теплоснабжения к домам пр. Хрущева 3, 5; ПУ СЗР2; дисп. эл/с; ОУРС; нас. ВКХ; пр. Хрущева 1; магазин; ул. Косухина 6, 8, 10, 12, 14, 16, 20, 22, 24; тепловой сети к ул. Косухина 32, 34, 36, 40/2, 38, 30, 28, 26; ГРП; Майский б-р 4, 6, 8, 10, 16, 20, 22; тепловой сети к д/с № 135; шк. № 59; хоз. корп, бассейн, пр. Хрущева 21, 21а, 19, 17, 15, 23, 25, 27, 29; Мыльникова 13, 11, пр. Хрущева 13/1; тепловой сети к пр. Хрущева 31, 33, 35; Майский б-р 24, 26, 28, 30, 38, 40, 42, 44; ул. Мыльникова 1 г. Курска</t>
  </si>
  <si>
    <t xml:space="preserve">50-200 мм не предизолированная стальная L =2962,2 м</t>
  </si>
  <si>
    <t xml:space="preserve">50-250 мм предизолированная стальная в ППУ изоляции L =2962,2 м</t>
  </si>
  <si>
    <t xml:space="preserve">3.1.58</t>
  </si>
  <si>
    <t xml:space="preserve">КурГ/539-К20</t>
  </si>
  <si>
    <t xml:space="preserve">Реконструкция сетей теплоснабжения к домам №№ 14, 15, 16, 17 по ул. Чернышевского,  №№ 70, 72 по ул. Суворовская, д/с № 103 г. Курска</t>
  </si>
  <si>
    <t xml:space="preserve">50-200 мм не предизолированная стальная L =1444,0 м</t>
  </si>
  <si>
    <t xml:space="preserve">50-250 мм предизолированная стальная в ППУ изоляции L =1441,0 м</t>
  </si>
  <si>
    <t xml:space="preserve">3.1.59</t>
  </si>
  <si>
    <t xml:space="preserve">КурГ/539-К21</t>
  </si>
  <si>
    <t xml:space="preserve">Реконструкция сетей теплоснабжения к ж. д. по ул. Союзная 65, 67, 69б, 63 магазин, 63а, 61, 59, 59а, 57, 57а , 57б, д/с № 82 г. Курска</t>
  </si>
  <si>
    <t xml:space="preserve">г. Курск, ул. Союзная</t>
  </si>
  <si>
    <t xml:space="preserve">50-200 мм не предизолированная стальная L =518,4 м</t>
  </si>
  <si>
    <t xml:space="preserve">50-250 мм предизолированная стальная в ППУ изоляции L =518,4 м</t>
  </si>
  <si>
    <t xml:space="preserve">3.1.60</t>
  </si>
  <si>
    <t xml:space="preserve">3.1.61</t>
  </si>
  <si>
    <t xml:space="preserve">КурГ/539-К22</t>
  </si>
  <si>
    <t xml:space="preserve">Реконструкция сетей теплоснабжения к домам №№ 13, 15, 15а по ул. 50 лет Октября, № 97 по ул. Большевиков, № 64 по ул. Суворовская, № 65, 65а по ул. Павлуновского, школе № 19; сетей теплоснабжения к домам №№ 1, 3, 5 по пр-ту Энтузиастов, №№ 16, 18 по пр-ту Дружбы, № 7 по ул. Студенческая, ДШИ "Ритм"; сетей теплоснабжения к домам №№ 3, 5 по ул. Студенческая, №№ 100, 100а, 100б, 102 по ул. 50 лет Октября г. Курска</t>
  </si>
  <si>
    <t xml:space="preserve">50-200 мм не предизолированная стальная L =2023,4 м</t>
  </si>
  <si>
    <t xml:space="preserve">50-250 мм предизолированная стальная в ППУ изоляции L =2023,4 м</t>
  </si>
  <si>
    <t xml:space="preserve">3.1.62</t>
  </si>
  <si>
    <t xml:space="preserve">г. Курск, Центральный и Железнодорожный район</t>
  </si>
  <si>
    <t xml:space="preserve">70-200 мм не предизолированная стальная L = 58433  м</t>
  </si>
  <si>
    <t xml:space="preserve">70-200 мм предизолированная стальная в ППУ изоляции L = 58433 м</t>
  </si>
  <si>
    <t xml:space="preserve">3.1.63</t>
  </si>
  <si>
    <t xml:space="preserve">70-200 мм не предизолированная стальная L = 69217  м</t>
  </si>
  <si>
    <t xml:space="preserve">70-200 мм предизолированная стальная в ППУ изоляции L = 69217 м</t>
  </si>
  <si>
    <t xml:space="preserve">3.1.64</t>
  </si>
  <si>
    <t xml:space="preserve">3.2. Реконструкция или модернизация существующих объектов системы централизованного теплоснабжения, за исключением</t>
  </si>
  <si>
    <t xml:space="preserve">тепловых сетей</t>
  </si>
  <si>
    <t xml:space="preserve">3.2.1</t>
  </si>
  <si>
    <t xml:space="preserve">Реконструкция подкачивающей насосной станции №7</t>
  </si>
  <si>
    <t xml:space="preserve">ПНС-7 находится в эксплуатации с 1976 года. Для повышения давления используются  насосы СЭ-800-100, которые в связи с долгим сроком эксплуатации имеют значительную изношенность.  В качестве запорной арматуры для  выполнения переключений и отключений  используются  задвижки с эл. приводами. Большая часть их вышла из строя, что вызвано долгим сроком эксплуатации и большой изношенностью. Для более оперативного проведения переключений и отключений на ПНС-7, созданию гидравлического режима  предусмотрена реконструкция ПНС-7 с применение шаровой запорной арматуры с электроприводами, насосами  с ЧРП и выполнение мероприятий по диспетчеризации. </t>
  </si>
  <si>
    <t xml:space="preserve">г. Курск, ул. Пионеров</t>
  </si>
  <si>
    <t xml:space="preserve">Производительность насоса</t>
  </si>
  <si>
    <t xml:space="preserve">м3/ч</t>
  </si>
  <si>
    <t xml:space="preserve">3.2.2</t>
  </si>
  <si>
    <t xml:space="preserve">Модернизация тепловых пунктов Сеймского округа</t>
  </si>
  <si>
    <t xml:space="preserve">Для производства и подачи горячей хозяйственно-бытовой воды в настоящее время на тепловых пунктах подлежащих техническому перевооружению используются кожухотрубные скоростные водоподогреватели марки 16-325-4000-Р, кпд которых не превышает 70%, все операции контроля и управления оборудованием производятся дежурным персоналом. При замене водоподогревателей на пластинчатые ожидается экономия тепловой энергии в размере до 20% от суммарной присоединённой нагрузки.                                       </t>
  </si>
  <si>
    <t xml:space="preserve">мощность</t>
  </si>
  <si>
    <t xml:space="preserve">3.2.3</t>
  </si>
  <si>
    <t xml:space="preserve">Модернизация ПТК "Овация" ТЭЦ СЗР</t>
  </si>
  <si>
    <t xml:space="preserve">Рабочие станции и сервера ПТК «Овация» в настоящее время эксплуатируются с ограниченной поддержкой со стороны производителя операционной системы:
1. Windows XP - не поддерживается компанией Microsoft c 08.04.2014 года;
2. Windows Server 2003 - поддержка со стороны компании Microsoft закончилась 14.07.2015 года;
3. После указанных выше дат  компания Microsoft не выпускает обновлений безопасности и программной поддержки указанных операционных систем, что резко повышает уязвимость безопасности программного обеспечения.
- Программное обеспечение ПТК «Овация» версии 3.2, установленное в настоящее время изменило свой статус на «Устаревшие» с 05.2014 года. Это означает, что поддержка данного продукта для конечного Заказчика может быть ограничена, обновление не доступно</t>
  </si>
  <si>
    <t xml:space="preserve">г. Курск, ул. 2-я Орловская, 59</t>
  </si>
  <si>
    <t xml:space="preserve">Амортизация Э/Э</t>
  </si>
  <si>
    <t xml:space="preserve">Э</t>
  </si>
  <si>
    <t xml:space="preserve">3.2.4</t>
  </si>
  <si>
    <t xml:space="preserve">Реконструкция ГТУ №2 с применением модернизированных узлов и деталей (ТЭЦ СЗР ПГУ)</t>
  </si>
  <si>
    <t xml:space="preserve">Реализация данного проекта по ГТУ ст.№2  приведет к повышению надежности энергоснабжения, выполнению требований Регламента (GEK 105061) оборудования фирмы General Electric для газовых турбин типа LM 6000 PD DLE и увеличению межремонтного периода, что соответственно приведет к снижению затрат на плановые и аварийные ремонты.</t>
  </si>
  <si>
    <t xml:space="preserve">3.2.5</t>
  </si>
  <si>
    <t xml:space="preserve">Приведение АИСКУЭ ТЭЦ-1 к соответствию требованиям регламентов ОРЭ</t>
  </si>
  <si>
    <t xml:space="preserve">Приведение узлов коммерческого учета электроэнергии в соответствие к требованиям действующих регламентов ОРЭМ в части   автоматического ведения журналов событий отсутствия напряжения по каждой фазе с фиксацией времени пропадания и восстановления напряжения. </t>
  </si>
  <si>
    <t xml:space="preserve">г. Курск, пр-т. Ленинского комсомола,20</t>
  </si>
  <si>
    <t xml:space="preserve">3.2.6</t>
  </si>
  <si>
    <t xml:space="preserve">Техперевооружение мазутного хозяйства Курской ТЭЦ-1 с установкой оборудования для определения направления и скорости ветра</t>
  </si>
  <si>
    <t xml:space="preserve">Выполнение предписания Федеральной службы по экологическому, технологическому и атомному надзору №605-рп/П от 02.11.2018</t>
  </si>
  <si>
    <t xml:space="preserve">Тпроизв</t>
  </si>
  <si>
    <t xml:space="preserve">3.2.7</t>
  </si>
  <si>
    <t xml:space="preserve">Реконструкция газового хозяйства водогрейных котлов КВГМ-100 ст. №1, 5  ТЭЦ-1</t>
  </si>
  <si>
    <t xml:space="preserve">В соответствии с Федеральным нормами и правилами в области промышленной безопасности "Правила безопасности сетей газораспределения и газопотребления".  Приказ Федеральной службы по экологическому, технологическому и атомному надзору от 15.11. 2013 г. N 542 </t>
  </si>
  <si>
    <t xml:space="preserve">Мощность</t>
  </si>
  <si>
    <t xml:space="preserve">Амортизация Т/Э комб</t>
  </si>
  <si>
    <t xml:space="preserve">3.2.8</t>
  </si>
  <si>
    <t xml:space="preserve">Модернизация системы периметральной охранной сигнализации Курской ТЭЦ-1</t>
  </si>
  <si>
    <t xml:space="preserve">Выполнение требований ФЗ РФ 21.07.2011 №256-ФЗ " О безопасности объектов ТЭК" и постановления Правительства РФ от 05 мая 2012г. № 458 "Правила по обеспечению безопасности и антитеррористической защищенности объектов ТЭК". (Замена устаревшего оборудования выработавшего свои сроки эксплуатации).</t>
  </si>
  <si>
    <t xml:space="preserve">протяженность</t>
  </si>
  <si>
    <t xml:space="preserve">м</t>
  </si>
  <si>
    <t xml:space="preserve">3.2.9</t>
  </si>
  <si>
    <t xml:space="preserve">КурГ/554-М</t>
  </si>
  <si>
    <t xml:space="preserve">Модернизация системы охранного освещения периметра ПП "Курская  ТЭЦ-1"</t>
  </si>
  <si>
    <t xml:space="preserve">3.2.10</t>
  </si>
  <si>
    <t xml:space="preserve">3.2.11</t>
  </si>
  <si>
    <t xml:space="preserve">КурГ/481-М</t>
  </si>
  <si>
    <t xml:space="preserve">Модернизация системы охранного освещения периметра Курской ТЭЦ-1</t>
  </si>
  <si>
    <t xml:space="preserve">Выполнение требований ФЗ РФ 21.07.2011 №256-ФЗ " О безопасности объектов ТЭК" и постановления Правительства РФ от 05 мая 2012г. № 458 "Правила по обеспечению безопасности и антитеррористической защищенности объектов ТЭК". (Замена устаревшего оборудования выработавшего свои сроки эксплуатации).Выполнение предписания об устранении нарушений №4 от 30.07.2021 Управления Росгвардии по Курской обл.</t>
  </si>
  <si>
    <t xml:space="preserve">3.2.12</t>
  </si>
  <si>
    <t xml:space="preserve">КурГ/569-М</t>
  </si>
  <si>
    <t xml:space="preserve">Реконструкция ветхих частей основного ограждения с оборудованием верхнего и нижнего дополнительного ограждения ТЭЦ-4 г. Курска</t>
  </si>
  <si>
    <t xml:space="preserve">Приведение в соответствие с требованиями постановления правительства РФ от 05.05.2012 №458-дсп</t>
  </si>
  <si>
    <t xml:space="preserve">г. Курск, ул. Нижняя Набережная, 9</t>
  </si>
  <si>
    <t xml:space="preserve">3.2.13</t>
  </si>
  <si>
    <t xml:space="preserve">3.2.14</t>
  </si>
  <si>
    <t xml:space="preserve">КурГ/570-М</t>
  </si>
  <si>
    <t xml:space="preserve">Реконструкция системы охранного освещения территории ТЭЦ СЗР г. Курска</t>
  </si>
  <si>
    <t xml:space="preserve">3.2.15</t>
  </si>
  <si>
    <t xml:space="preserve">3.2.16</t>
  </si>
  <si>
    <t xml:space="preserve">КурГ/567-М</t>
  </si>
  <si>
    <t xml:space="preserve">Модернизация системы охранного телевидения объекта ТЭЦ-4 г. Курска</t>
  </si>
  <si>
    <t xml:space="preserve">3.2.17</t>
  </si>
  <si>
    <t xml:space="preserve">КурГ/692-М</t>
  </si>
  <si>
    <t xml:space="preserve">Техперевооружение системы охранного видеонаблюдения территории ТЭЦ СЗР г. Курска</t>
  </si>
  <si>
    <t xml:space="preserve">3.2.18</t>
  </si>
  <si>
    <t xml:space="preserve">Реконструкция автоматической пожарной сигнализации и системы оповещения и управления эвакуацией людей при пожаре в ПП "Курская ТЭЦ-1"</t>
  </si>
  <si>
    <t xml:space="preserve">Реализация данного мероприятия необходима для выполнения Предписания Госпожнадзора Управления МЧС по Курской области от 24.05.2019 №179/1/1, исключения риска наложения штрафных санкций до 200 000 (двухсот тысяч) рублей или административного приостановления деятельности на срок до девяноста суток и дисквалификации генерального директора ПАО «Квадра»</t>
  </si>
  <si>
    <t xml:space="preserve">3.2.19</t>
  </si>
  <si>
    <t xml:space="preserve">КурГ/553-М</t>
  </si>
  <si>
    <t xml:space="preserve">Модернизация системы периметральной охранной сигнализации ПП "Курская ТЭЦ-1"</t>
  </si>
  <si>
    <t xml:space="preserve">3.2.20</t>
  </si>
  <si>
    <t xml:space="preserve">Модернизация масляных выключателей ОРУ-110кВ Курской ТЭЦ-1</t>
  </si>
  <si>
    <t xml:space="preserve">Выполнение требований Акта-предписания Ростехнадзора от 08.06.2006 б/н. Повышение эксплуатационной надежности электрооборудования</t>
  </si>
  <si>
    <t xml:space="preserve">Напряжение (наибольшее рабочее) / Номинальный ток</t>
  </si>
  <si>
    <t xml:space="preserve">кВ / А</t>
  </si>
  <si>
    <t xml:space="preserve">126 / 2000</t>
  </si>
  <si>
    <t xml:space="preserve">3.2.21</t>
  </si>
  <si>
    <t xml:space="preserve">КурГ/484</t>
  </si>
  <si>
    <t xml:space="preserve">Реконструкция  распределительных устройств РП-10 кВ, РУ-10 кВс заменой маслянных выключателей на вакуумные ТЭЦ СЗР</t>
  </si>
  <si>
    <t xml:space="preserve">Срок эксплуатации выключателей 33 года,они неремонтнопригодны всвязи с отсутствием запчастей, т.к. сняты с производства</t>
  </si>
  <si>
    <t xml:space="preserve">кВ</t>
  </si>
  <si>
    <t xml:space="preserve">3.2.22</t>
  </si>
  <si>
    <t xml:space="preserve">КурГ/485</t>
  </si>
  <si>
    <t xml:space="preserve">Реконструкция газового хозяйства КВГМ-100 ст. №3 ТЭЦ СЗР с внедрением с АСУ ТП </t>
  </si>
  <si>
    <t xml:space="preserve">Приведение в соответствие с Федеральными нормами и правилами в области промышленной безопасности "Правила безопасности сетей газораспределения и газопотребления".  Приказ Федеральной службы по экологическому, технологическому и атомному надзору от 15.11. 2013 г. N 542 г.</t>
  </si>
  <si>
    <t xml:space="preserve">Природный газ</t>
  </si>
  <si>
    <t xml:space="preserve">тут</t>
  </si>
  <si>
    <t xml:space="preserve">3.2.23</t>
  </si>
  <si>
    <t xml:space="preserve">КурГ/486</t>
  </si>
  <si>
    <t xml:space="preserve">Реконструкция кислотного хозяйства ХЦ ПП "ТЭЦ СЗР" с заменой баков-мерников кислоты ст. №1,2 на баки большей емкости </t>
  </si>
  <si>
    <t xml:space="preserve">Есть необходимость в использоании бака-мерника кислоты более 1 м3 из-за режима регенерации существующих Н-катионитовых фильтров использующих высокоемкие слабокислотные катиониты. Объем ккислоты на одну регенерацию составляет до 1,4 м3.</t>
  </si>
  <si>
    <t xml:space="preserve">Вода на с/н</t>
  </si>
  <si>
    <t xml:space="preserve">м3</t>
  </si>
  <si>
    <t xml:space="preserve">3.2.24</t>
  </si>
  <si>
    <t xml:space="preserve">3.2.25</t>
  </si>
  <si>
    <t xml:space="preserve">КурГ/322</t>
  </si>
  <si>
    <t xml:space="preserve">Монтаж линии горячего воздуха со сбросных клапанов компрессоров газовых турбин с утилизацией в КУ №1,2 до пароперегревателя ПП «ТЭЦ СЗР»</t>
  </si>
  <si>
    <t xml:space="preserve">В настоящий момент во время работы ГТУ в переходных режимах горячий воздух с компрессора ГТУ сбрасывается в атмосферу, создаваемый при этом шум превышает предельно допустимый уровень, установленный СанПиНом. Реализация проекта позволит полезно использовать горячий воздух для нагрева теплоносителя и получить экономический эффект (расчет прилагается), а также исключить вредное воздействие шума на окружающую среду и избежать следующих за этим штрафных санкций.</t>
  </si>
  <si>
    <t xml:space="preserve">3.2.26</t>
  </si>
  <si>
    <t xml:space="preserve">3.2.27</t>
  </si>
  <si>
    <t xml:space="preserve">Реконструкция газового хозяйства КВГМ-100 ст. №2 ТЭЦ СЗР с внедрением с АСУ ТП</t>
  </si>
  <si>
    <t xml:space="preserve">3.2.28</t>
  </si>
  <si>
    <t xml:space="preserve">КурГ/500</t>
  </si>
  <si>
    <t xml:space="preserve">Реконструкция КВГМ-100 ст. №4 с установкой на дымосос и дутьевой вентилятор частотно-регулируемого привода </t>
  </si>
  <si>
    <t xml:space="preserve">Реализация проекта позволит оптимизировать работу тягодутьевых механизмов водогрейного котла и снизить потребление электроэнергии на собственные нужды ТЭЦ СЗР.</t>
  </si>
  <si>
    <t xml:space="preserve">кВт</t>
  </si>
  <si>
    <t xml:space="preserve">3.2.29</t>
  </si>
  <si>
    <t xml:space="preserve">Модернизация парового котла ТП-15 ст. №6 Курской ТЭЦ-1</t>
  </si>
  <si>
    <t xml:space="preserve">Выполнение мероприятия экспертизы проышленной безопасности дымовой трубы от 18.08.2015 №056/15 (рег. №07-ЗС-10176), обеспечение устойчивости строительных конструкций дымовой трубы. Установка конфузора на оголовок дымовой трубы ст. №3 ПП "Курская ТЭЦ-1" , реализация мероприятий по исключению температурной деформации ствола трубы. </t>
  </si>
  <si>
    <t xml:space="preserve">3.2.30</t>
  </si>
  <si>
    <t xml:space="preserve">Модернизация водогрейного котла КВГМ-100 ст. №2 ТЭЦ СЗР</t>
  </si>
  <si>
    <t xml:space="preserve">Выполнение мероприятий обеспечивающих работу котла с улучшенными технико-экономическими показателями. Полная замена пакетов (верхнего, среднего, нижнего) конвективного блока (54 тн), замена шатровых труб (3,7 тн), частичная замена труб фронтового экрана (3,8 тн)</t>
  </si>
  <si>
    <t xml:space="preserve">3.2.31</t>
  </si>
  <si>
    <t xml:space="preserve">Модернизация водогрейного котла ПТВМ-50 ст. №5 ТЭЦ-4</t>
  </si>
  <si>
    <t xml:space="preserve">Выполнение мероприятий обеспечивающие работу котла с улучшенными технико-экономическими показателями. Замена верхнего блока конвективной части котла - 26 т.</t>
  </si>
  <si>
    <t xml:space="preserve">3.2.32</t>
  </si>
  <si>
    <t xml:space="preserve">Модернизация водогрейного котла ПТВМ-100 ст. №6 ТЭЦ-4</t>
  </si>
  <si>
    <t xml:space="preserve">Выполнение мероприятий обеспечивающие работу котла с улучшенными технико-экономическими показателями. Замена нижненго конвективного блока 32 тн</t>
  </si>
  <si>
    <t xml:space="preserve">3.2.33</t>
  </si>
  <si>
    <t xml:space="preserve">Модернизация мазутного резервуара ст.№2 Курской ТЭЦ-1</t>
  </si>
  <si>
    <t xml:space="preserve">Выполнение мероприятий по результатам технического диагностирования мазутного резервуара ст.№2 от 08.10.2012 №389-12. Обеспечение работоспособности резервного топливного хозяйства в ОЗП. Замена кровли и трех нижних поясов стенки мазутного резервуара ст.№2, антикоррозионная обработка наружной поверхности резервуара, тепло - и гидроизоляция корпуса бака. </t>
  </si>
  <si>
    <t xml:space="preserve">3.2.34</t>
  </si>
  <si>
    <t xml:space="preserve">Реконструкция ячеек РУ-6 кВ и КРУ-6кВ Курской ТЭЦ-4 с заменой МВ-6 кВ на вакуумные и устройств РЗА на микропроцессорные</t>
  </si>
  <si>
    <t xml:space="preserve">В настоящий момент все масляные выключатели РУ-6кВ и КРУ-6кВ Курской ТЭЦ-4 требуют замены в силу изношенности из-за длительного срока службы (масляные выключатели РУ-6кВ – 1959года выпуска; КРУ-6кВ – 1984 года выпуска) и абсолютного отсутствия запасных частей (данные выключатели сняты с производства). Устройства РЗА установленные на ячейках (электромеханические) физически и морально устарели и не отвечают современным требованиям предъявляемым к быстродействию защит. 
           Выход из строя любого из МВ может привести к потерям как тепловой, так и электрической нагрузки всей ТЭЦ и, как следствие, к недоотпуску продукции потребителям и нанесению ущерба предприятию, в зависимости от того какое оборудование выйдет из строя. Для примера – выход из строя МВ ТГ-1 в ОЗП приведет к потерям порядка 300 тыс.руб. в сутки (за счет потребления э/э на собственные нужды станции от постороннего источника и недоотпуска электроэнергии); выход из строя МВ любого из трансформаторов собственных нужд приведет к снижению тепловой нагрузки, вплоть до останова станции. Даже неисправность МВ одного из электродвигателей дымососов водогрейных котлов приведет к недоотпуску продукции в 1782,9 тыс.руб. в сутки и более. Отдельно надо выделить выключатели, без которых станция работать не сможет работать вообще или, в лучшем случае, на полную мощность. К ним относятся выключатели фидеров связи и шиносоединительный МВ. 
          Кроме того, основной неисправностью в последнее время стали поломки изоляторов при включении выключателей. Для устранения данного дефекта необходимо выводить из работы всю секцию шин, к которой подключен данный дефектный выключатель, что соответственно вызывает снижение тепловой и электрической нагрузки и недоотпуск продукции потребителям. </t>
  </si>
  <si>
    <t xml:space="preserve">кВ/А</t>
  </si>
  <si>
    <t xml:space="preserve">6/1500</t>
  </si>
  <si>
    <t xml:space="preserve">3.2.35</t>
  </si>
  <si>
    <t xml:space="preserve">3.2.36</t>
  </si>
  <si>
    <t xml:space="preserve">Реконструкция водогрейного котла КВГМ-100 ст.№8 ТЭЦ-4 с переводом на пиковый режим работы</t>
  </si>
  <si>
    <t xml:space="preserve">Перевод КВГМ-100 ст.№8 на пиковую циркуляцию позволит: - снизить гидравлическое сопротивление котла, увеличить расход воды через котёл в 2 раза, повысить надёжную работу теплоисточника за счёт уменьшения износа оборудования ТЭЦ-4 при оптимизации работы котлов</t>
  </si>
  <si>
    <t xml:space="preserve">Теплопроизводительность</t>
  </si>
  <si>
    <t xml:space="preserve">Гкалл/ч</t>
  </si>
  <si>
    <t xml:space="preserve">3.2.37</t>
  </si>
  <si>
    <t xml:space="preserve">Модернизация конвективной части водогрейного котла КВГМ-100 ст.№7</t>
  </si>
  <si>
    <t xml:space="preserve">Модернизация конвективной части водогрейного котла КВГМ-100 ст. №7 предусматривает замену 3-х конвективных пакетов из гладких труб ф28х3 на пакеты из труб ф38х3, трубы верхнего пакета имеют спирально-ленточное оребрение. При применении труб со сприально-ленточным оребрением достигается: снижение гидравлического сопротивления котла, увеличения расхода воды через котёл, увеличение надёжности работы котла, при снижении стоимости ремонтов и увеличении межремонтных сроков.</t>
  </si>
  <si>
    <t xml:space="preserve">3.2.38</t>
  </si>
  <si>
    <t xml:space="preserve">3.2.39</t>
  </si>
  <si>
    <t xml:space="preserve">Реконструкция управления пуском электродвигателей вентиляторов  ВК-6 ТЭЦ-4 с установкой устройств плавного пуска</t>
  </si>
  <si>
    <t xml:space="preserve">Дутьевые вентиляторы водогрейного котла №6 ТЭЦ-4, в количестве       2 шт., оборудованы электродвигателями мощностью 315кВт с рабочим напряжением 0,38кВ и номинальным током двигателя 570 А. В настоящее время, для включения их в работу применяется схема прямого пуска, что, учитывая тяжелые условия пуска, высокий пусковой ток (до 4000А) и удаленность электродвигателей от силовых трансформаторов, является критичным режимом для всей станции. При включении вентиляторов происходит кратковременная, до 5 сек  просадка напряжения по все станции до 85% от номинального напряжения. При этом возможно  ложное срабатывание защит котлов, выполненнных на микропроцессорных блоках. Из-за ударной нагрузки при пуске возможно повреждение изоляции электродвигателей и питающих кабелей. 
         Для снижения указанных негативных последствий при включении, к той секции шин, от которой подключен включаемый в работу вентилятор, параллельно подключают резервный трансформатор собственных нужд. При выводе в ремонт одного из трансформаторов собственных нужд или его коммутационных аппаратов пуск вентиляторов водогрейного котла №6 становится невозможен и водогрейный котел фактически выводится из резерва, что вызывает риск снижения параметров теплоносителя и недоотпуска продукции потребителям. 
          Для решения данной проблемы, ограничения пусковых токов, снижения нагрузки на кабели, трансформаторы и коммутационную аппаратуру, необходима установка устройств плавного пуска на данное оборудование. Это позволит, помимо снижения токовых нагрузок, снизить нагрев обмоток двигателя; снизить просадки напряжения во время пуска; снизить электромагнитные помехи, возникающие при пуске; обеспечить комплексную защиту электродвигателей при пропадании фазы, перенапряжении, заклинивании; повысить надежность и долговечность системы в целом.</t>
  </si>
  <si>
    <t xml:space="preserve">0,4/4000</t>
  </si>
  <si>
    <t xml:space="preserve">0,4/600</t>
  </si>
  <si>
    <t xml:space="preserve">3.2.40</t>
  </si>
  <si>
    <t xml:space="preserve">КурГ/595-Р</t>
  </si>
  <si>
    <t xml:space="preserve">Техническое перевооружение основного и вспомогательного оборудования Курской ТЭЦ-1 в период проведения капитальных и текущих ремонтов</t>
  </si>
  <si>
    <t xml:space="preserve">Типовой текущий и капитальный ремонт основного и вспомогательного оборудования. Сверхтиповой капитальный ремонт парового котла ст. №7 (замена труб экранов - 25 т., замена кубов ВЗП - 8 шт., замена 2-йступени ВЭК - 32 т., замена змеевиков 1-й и 2-й ступени КПП - 52.5 т., замена входных и выходных коллекторов 1-й и 2-й ступени КПП). Сверхтиповой текущий ремонт паровых турбин ст. №№ 3, 4 (замена пароперепускных труб высокого давления).</t>
  </si>
  <si>
    <t xml:space="preserve">3.2.41</t>
  </si>
  <si>
    <t xml:space="preserve">КурГ/662-РТ1</t>
  </si>
  <si>
    <t xml:space="preserve">Техническое перевооружение зданий и сооружений Курской ТЭЦ-1 в период проведения текущих ремонтов</t>
  </si>
  <si>
    <t xml:space="preserve">Ремонт дымовой трубы ст.№4 (восстановление защитного слоя бетона, окраска). Ремонт каменно-набросной плотины на р. Сейм (замена разрушенных плит и габионов). Восстановление крепления откосов сбросного канала (замена разрушенных ж.б. плит). Ремонт защитных сооружений №109, №138 и периметрального ограждения. Ремонт зданий: главного корпуса, водогрейной котельной, компрессорной, ХОУ, ХВО, АБК, мастерской по ремонту низковольтного электрооборудования, мазутонасосной. мастерской ремонта бульдозеров.</t>
  </si>
  <si>
    <t xml:space="preserve">3.2.42</t>
  </si>
  <si>
    <t xml:space="preserve">КурГ/663-РТ1</t>
  </si>
  <si>
    <t xml:space="preserve">Техническое перевооружение основного и вспомогательного оборудования ТЭЦ-4 в период проведения капитальных и текущих ремонтов</t>
  </si>
  <si>
    <t xml:space="preserve">Замена чугунного экономайзера - 10т, замена кипятильного пучка - 8т. парового котла №1. Замена нижнего блока конвективной части котла - 30т. водогрейного котла №6. Замена труб боковых экранов - 3т., замена пароперегревателя - 6т. парового вотла №3. техническое перевооружение вспомогательного оборудования КТЦ ПП "ТЭЦ-4"</t>
  </si>
  <si>
    <t xml:space="preserve">3.2.43</t>
  </si>
  <si>
    <t xml:space="preserve">КурГ/501-В</t>
  </si>
  <si>
    <t xml:space="preserve">Реконструкция ГТУ № 1 с применением модернизированных узлов и деталей (ТЭЦ СЗР ПГУ)</t>
  </si>
  <si>
    <t xml:space="preserve">Реализация данного проекта по ГТУ ст.№1  приведет к повышению надежности энергоснабжения, выполнению требований Регламента (GEK 105061) оборудования фирмы General Electric для газовых турбин типа LM 6000 PD DLE и увеличению межремонтного периода, что соответственно приведет к снижению затрат на плановые и аварийные ремонты.</t>
  </si>
  <si>
    <t xml:space="preserve">3.2.44</t>
  </si>
  <si>
    <t xml:space="preserve">КурГ/590-Р</t>
  </si>
  <si>
    <t xml:space="preserve">Техническое перевооружение ГТУ LM 6000 PD DLE ст №№ 1, 2 ТЭЦ СЗР в период проведения плановых технических обслуживаний</t>
  </si>
  <si>
    <t xml:space="preserve">Реализация данного проекта по ГТУ ст.№№ 1, 2 обеспечит стабильную надёжность энергоснабжения, и выполнение требований Регламента (GEK 105061) оборудования фирмы General Electric для газовых турбин типа LM 6000 PD DLE, что соответственно приведет к снижению затрат на неплановые и аварийные ремонты.</t>
  </si>
  <si>
    <t xml:space="preserve">3.2.45</t>
  </si>
  <si>
    <t xml:space="preserve">3.2.46</t>
  </si>
  <si>
    <t xml:space="preserve">Техническое перевооружение газокомпрессорных установок EGCI-S-285/2500 WA   ст. №№ 1. 2 ТЭЦ СЗР в период проведения плановых технических обслуживаний</t>
  </si>
  <si>
    <t xml:space="preserve">Реализация данного проекта по ДКС ст.№№ 1, 2 обеспечит стабильную надёжность энергоснабжения, и выполнение требований заводов-изготовителей ENERPROJECT SA, GEA
GRASSO газовых компрессоров и дожимных газовых станций, что соответственно приведет к снижению затрат на неплановые и аварийные ремонты.</t>
  </si>
  <si>
    <t xml:space="preserve">3.2.47</t>
  </si>
  <si>
    <t xml:space="preserve">КурГ/591-Р</t>
  </si>
  <si>
    <t xml:space="preserve">3.2.48</t>
  </si>
  <si>
    <t xml:space="preserve">КурГ/592-P</t>
  </si>
  <si>
    <t xml:space="preserve">Техническое перевооружение ПТК АСУТП "Овация" ПГУ ТЭЦ СЗР в период проведения планового технического обслуживания</t>
  </si>
  <si>
    <t xml:space="preserve">Техническое перевооружение ПТК АСУТП "Овация" ПГУ ТЭЦ СЗР приведет к повышению надежности работы рабочих станций операторов, серверов, коммутационного оборудования, позволит оптимизировать распределение вычислительной нагрузки на процессы программируемых логических контроллеров. Как следствие приведет к снижению вероятности отказов и простоев в работе обороудования.</t>
  </si>
  <si>
    <t xml:space="preserve">3.2.49</t>
  </si>
  <si>
    <t xml:space="preserve">КурГ/643-РТ1</t>
  </si>
  <si>
    <t xml:space="preserve">Реконструкция паровой турбины ТЭЦ СЗР г. Курска с применением модернизированных узлов и деталей в период проведения капитального ремонта</t>
  </si>
  <si>
    <t xml:space="preserve">Замена комплектующих и быстроизнашивающихся деталей на модернизированные с улучшенными прочностными характеристиками, которые позволят увеличить срок службы основных элементов турбины, что в свою очередь обеспечит надёжность блока ПГУ. </t>
  </si>
  <si>
    <t xml:space="preserve">3.2.50</t>
  </si>
  <si>
    <t xml:space="preserve">КурГ/673-Р</t>
  </si>
  <si>
    <t xml:space="preserve">Модернизация дожимной компрессорной станции EGSI-S-285/2500 WA с выполнением работ по поставке и пуско-наладке модернизированного компрессора типа XE на ПГУ-115 МВт ПП «ТЭЦ СЗР»</t>
  </si>
  <si>
    <t xml:space="preserve">3.2.51</t>
  </si>
  <si>
    <t xml:space="preserve">Реконструкция панелей релейной защиты и автоматики с монтажом ЧДА (частотно-делительная автоматика) «ТЭЦ СЗР»</t>
  </si>
  <si>
    <t xml:space="preserve">Для успешного получения паспорта готовности оборудования при прохождении ОЗП ПАО «Квадра», в связи с необходимостью выполнения требований «Регламента аттестации генерирующего оборудования», «Правил проведения испытаний и определения общесистемных технических параметров и характеристик генерирующего оборудования», а также «Регламента проверки выполнения условий устойчивой работы генерирующего оборудования тепловых электростанций при его выделении действием ЧДА на изолированную нагрузку» и несоответствием существующей схемы работы ЧДА «Схеме №2» необходимо разработать и внедрить скорректированную проектную документацию ЧДА.</t>
  </si>
  <si>
    <t xml:space="preserve">3.2.52</t>
  </si>
  <si>
    <t xml:space="preserve">КурГ/635</t>
  </si>
  <si>
    <t xml:space="preserve">Техперевооружение водогрейных котлов КВГМ-100 ст.№3, 4 Курской ТЭЦ-1</t>
  </si>
  <si>
    <t xml:space="preserve">Уменьшение расхода воды на выходе с коллекторов ТЭЦ-1 до 1300 т/ч в летний период. Обеспечение надежного и бесперебойного теплоснабжения потребителей при низких нагрузках на котле.</t>
  </si>
  <si>
    <t xml:space="preserve">3.2.53</t>
  </si>
  <si>
    <t xml:space="preserve">КурГ/654</t>
  </si>
  <si>
    <t xml:space="preserve">Техперевооружение ДХОВ-1 Курской ТЭЦ-1</t>
  </si>
  <si>
    <t xml:space="preserve">Изменение существующей схемы подогрева сетевой воды на источнике тепловой энергии (Курская ТЭЦ-1) в неотопительный период, предусматривающее переход с парового котла на водогрейный</t>
  </si>
  <si>
    <t xml:space="preserve">3.2.54</t>
  </si>
  <si>
    <t xml:space="preserve">КурГ/551</t>
  </si>
  <si>
    <t xml:space="preserve">Техперевооружение сети газопотребления Курской ТЭЦ-1</t>
  </si>
  <si>
    <t xml:space="preserve">3.2.55</t>
  </si>
  <si>
    <t xml:space="preserve">КурГ/672</t>
  </si>
  <si>
    <t xml:space="preserve">Реконструкции автоматической пожарной сигнализации и оповещения людей о пожаре в помещениях расположенных по ул. Экспедиционная 2, Союзная 33-а, ул. Ухтомского 45 в г. Курске</t>
  </si>
  <si>
    <t xml:space="preserve">Предписание отдела надзорной деятельности и профилактической работы по г. Курску Главного управления МЧС России по Курской области №262/1/1 от 26.07.2021 г. «Об устранении нарушений требований пожарной безопасности, о проведении мероприятий по обеспечению пожарной безопасности на объектах защиты и по предотвращению угрозы возникновения пожара».  П.18, п.25-31.</t>
  </si>
  <si>
    <t xml:space="preserve">3.2.56</t>
  </si>
  <si>
    <t xml:space="preserve">КурГ/568-М</t>
  </si>
  <si>
    <t xml:space="preserve">Реконструкция системы охранного освещения территории ТЭЦ-4 г. Курска</t>
  </si>
  <si>
    <t xml:space="preserve">Для устранения предписания №3 от 15 января 2020 г. выписанного Управлением Росгвардии по Курской области, необходимо охранное освещение привести в соответствие с требованиями  ФЗ РФ №256-ФЗ и постановления Правительства РФ №458 от 05.05.2012г.</t>
  </si>
  <si>
    <t xml:space="preserve">протяжённость</t>
  </si>
  <si>
    <t xml:space="preserve">3.2.57</t>
  </si>
  <si>
    <t xml:space="preserve">3.2.58</t>
  </si>
  <si>
    <t xml:space="preserve">3.2.59</t>
  </si>
  <si>
    <t xml:space="preserve">Реконструкция автоматической пожарной сигнализации и системы оповещения и управления эвакуацией людей при пожаре ТЭЦ-4</t>
  </si>
  <si>
    <t xml:space="preserve">Согласно предписания Госпожнадзора Управления МЧС по Курской области №179/1/1 от 24.05.2019 г. система автоматической пожарной сигнализации и системы оповещения и управления эвакуацией людей при пожаре на ПП «ТЭЦ-4» Реализация проекта позволит качественно изменить систему автоматической пожарной сигнализации и системы оповещения и управления эвакуацией людей при пожаре, устранить недостатки, возникающие при проверках надзорных органов, повысить уровень пожарной безопасности на объекте.</t>
  </si>
  <si>
    <t xml:space="preserve">здания</t>
  </si>
  <si>
    <t xml:space="preserve">шт</t>
  </si>
  <si>
    <t xml:space="preserve">3.2.60</t>
  </si>
  <si>
    <t xml:space="preserve">Оборудование системой охранного освещения территории ПП "ТЭЦ СЗР" (периметр 1350 м., прожектора, кабель, опоры, система управления)</t>
  </si>
  <si>
    <t xml:space="preserve">Предписание Росгвардии от 30.07.2021. Приведение в соответствие с требованиями Постановления правительства РФ от 05.05.2012 №458-дсп</t>
  </si>
  <si>
    <t xml:space="preserve">3.2.61</t>
  </si>
  <si>
    <t xml:space="preserve">Монтаж автоматической пожарной сигнализации и системы оповещения и управления эвакуацией людей при пожаре на ТЭЦ СЗР</t>
  </si>
  <si>
    <t xml:space="preserve">Предписание ГУ МЧС России по Курской области о приведении пожарной сигнализации в соответствие с Федеральным законом от 21.12.1994г. №69-ФЗ "О пожарной безопасности"</t>
  </si>
  <si>
    <t xml:space="preserve">3.2.62</t>
  </si>
  <si>
    <t xml:space="preserve">3.2.63</t>
  </si>
  <si>
    <t xml:space="preserve">Модернизация систем информационной безопасности</t>
  </si>
  <si>
    <t xml:space="preserve">Выполнение требований Федерального закона "Окритической информационной инфраструктуры Российской Федерации" от 26.07.2017 №187-Ф3 путем создания системы обеспечения безопасности значимых объектов критической информационной инфраструктуры ПАО "Квадра". </t>
  </si>
  <si>
    <t xml:space="preserve">3.2.64</t>
  </si>
  <si>
    <t xml:space="preserve">КурГ/492</t>
  </si>
  <si>
    <t xml:space="preserve">Приобретение техники для ремонта и обслуживания КТС г. Курска</t>
  </si>
  <si>
    <t xml:space="preserve">В рамках реализации мероприятий, предполагается поставка и комплектация техники для ремонтной бригады  для обеспечения оперативного выполнения аварийных и ремонтно-восстановительных работ</t>
  </si>
  <si>
    <t xml:space="preserve">3.2.65</t>
  </si>
  <si>
    <t xml:space="preserve">КурГ/498</t>
  </si>
  <si>
    <t xml:space="preserve">Приобретение техники для ремонта и обслуживания ВТС г. Курска</t>
  </si>
  <si>
    <t xml:space="preserve">3.2.66</t>
  </si>
  <si>
    <t xml:space="preserve">КурГ/560</t>
  </si>
  <si>
    <t xml:space="preserve">Поставка генератора технической частоты для Курской ТЭЦ-1</t>
  </si>
  <si>
    <t xml:space="preserve">Приобретение генератора технической частоты и замена неисправного оборудования в электротехнической лаборатории ПП "Курская ТЭЦ-1"</t>
  </si>
  <si>
    <t xml:space="preserve">3.2.67</t>
  </si>
  <si>
    <t xml:space="preserve">ИА/181-46</t>
  </si>
  <si>
    <t xml:space="preserve">Обеспечение безопасности значимых объектов КИИ</t>
  </si>
  <si>
    <t xml:space="preserve">Выполнение требований Федерального закона от 26.07.2017 N 187-ФЗ "О безопасности критической информационной инфраструктуры Российской Федерации", выполнение требований региляторов: ФСБ РФ, ФСТЭК РФ, Минэнерго в части безопасности критической информационной инфраструктуры.</t>
  </si>
  <si>
    <t xml:space="preserve">3.2.68</t>
  </si>
  <si>
    <t xml:space="preserve">ИА/175-46</t>
  </si>
  <si>
    <t xml:space="preserve">Оборудование не требующее монтажа ИТ 2020-2022 г</t>
  </si>
  <si>
    <t xml:space="preserve">Обеспечение Общества современной телекоммуникационной средой достаточного уровня производительности и надежности, для возможности информатизации и цифровизации в условиях централизации информационных систем и потоков данных, а также для снижения риска простоев систем и сервисов</t>
  </si>
  <si>
    <t xml:space="preserve">3.2.69</t>
  </si>
  <si>
    <t xml:space="preserve">КурГ/587</t>
  </si>
  <si>
    <t xml:space="preserve">Техническое перевооружение мазутного хозяйства ТЭЦ СЗР г. Курска</t>
  </si>
  <si>
    <t xml:space="preserve">Реализация мероприятия позволит обеспечить надежную работу мазутного хозяйства ТЭЦ СЗР в соответствии с требованиями правил промышленной и пожарной безопасности, избежать штрафных санкций за нарушение указанных правил</t>
  </si>
  <si>
    <t xml:space="preserve">3.2.70</t>
  </si>
  <si>
    <t xml:space="preserve">КурГ/609-Р</t>
  </si>
  <si>
    <t xml:space="preserve">Поддержание зданий и сооружений в работоспособном состоянии, обеспечивающем безопасность их эксплуатации. Выполнение требований "Правила организации технического обслуживания и ремонта объектов электроэнергетики", утв. приказом Минэнерго РФ от 25.10.2017 №1013. Резльтаты обследований и ЭПБ.</t>
  </si>
  <si>
    <t xml:space="preserve">3.2.71</t>
  </si>
  <si>
    <t xml:space="preserve">Всего по группе 3.</t>
  </si>
  <si>
    <t xml:space="preserve">Группа 4. Мероприятия, направленные на снижение негативного воздействия на окружающую среду, достижение плановых</t>
  </si>
  <si>
    <t xml:space="preserve">значений показателей надежности и энергетической эффективности объектов теплоснабжения, повышение эффективности</t>
  </si>
  <si>
    <t xml:space="preserve">работы систем централизованного теплоснабжения</t>
  </si>
  <si>
    <t xml:space="preserve">4.1.1.</t>
  </si>
  <si>
    <t xml:space="preserve">4.1.2.</t>
  </si>
  <si>
    <t xml:space="preserve">Всего по группе 4.</t>
  </si>
  <si>
    <t xml:space="preserve">Группа 5. Вывод из эксплуатации, консервация и демонтаж объектов системы централизованного теплоснабжения</t>
  </si>
  <si>
    <t xml:space="preserve">5.1. Вывод из эксплуатации, консервация и демонтаж тепловых сетей</t>
  </si>
  <si>
    <t xml:space="preserve">5.1.1.</t>
  </si>
  <si>
    <t xml:space="preserve">5.1.2.</t>
  </si>
  <si>
    <t xml:space="preserve">5.2. Вывод из эксплуатации, консервация и демонтаж иных объектов системы централизованного теплоснабжения, за исключением</t>
  </si>
  <si>
    <t xml:space="preserve">5.2.1.</t>
  </si>
  <si>
    <t xml:space="preserve">5.2.2.</t>
  </si>
  <si>
    <t xml:space="preserve">Всего по группе 5.</t>
  </si>
  <si>
    <t xml:space="preserve">ИТОГО по программе</t>
  </si>
  <si>
    <t xml:space="preserve">Э/Э</t>
  </si>
  <si>
    <t xml:space="preserve">Ам</t>
  </si>
  <si>
    <t xml:space="preserve">Кр</t>
  </si>
  <si>
    <t xml:space="preserve">Т/Э комб</t>
  </si>
  <si>
    <t xml:space="preserve">Т/Э некомб</t>
  </si>
  <si>
    <t xml:space="preserve">Техпр</t>
  </si>
  <si>
    <t xml:space="preserve">ВСЕГО</t>
  </si>
  <si>
    <t xml:space="preserve">Разница</t>
  </si>
  <si>
    <t xml:space="preserve">После согласования стереть</t>
  </si>
  <si>
    <t xml:space="preserve">Было</t>
  </si>
  <si>
    <t xml:space="preserve">Стало</t>
  </si>
  <si>
    <t xml:space="preserve">Z</t>
  </si>
  <si>
    <t xml:space="preserve">Надо</t>
  </si>
  <si>
    <t xml:space="preserve">Ам Э/Э</t>
  </si>
  <si>
    <t xml:space="preserve">Ам Т/Э</t>
  </si>
  <si>
    <t xml:space="preserve">Ам Т/Э_К</t>
  </si>
  <si>
    <t xml:space="preserve">Ам Т/Э_Н</t>
  </si>
  <si>
    <t xml:space="preserve">Ам конц</t>
  </si>
  <si>
    <t xml:space="preserve">Бюд</t>
  </si>
  <si>
    <t xml:space="preserve">Форма № 3-ИП ТС</t>
  </si>
  <si>
    <t xml:space="preserve">Плановые значения показателей, достижение которых предусмотрено в результате реализации</t>
  </si>
  <si>
    <t xml:space="preserve">мероприятий инвестиционной программы</t>
  </si>
  <si>
    <t xml:space="preserve">филиала ПАО "Квадра"-"Курская генерация" </t>
  </si>
  <si>
    <t xml:space="preserve">в сфере теплоснабжения на</t>
  </si>
  <si>
    <t xml:space="preserve">годы</t>
  </si>
  <si>
    <t xml:space="preserve">Наименование показателя</t>
  </si>
  <si>
    <t xml:space="preserve">Фактические</t>
  </si>
  <si>
    <t xml:space="preserve">Плановые значения</t>
  </si>
  <si>
    <t xml:space="preserve">значения</t>
  </si>
  <si>
    <t xml:space="preserve">Утверж-</t>
  </si>
  <si>
    <t xml:space="preserve">в т. ч. по годам реализации</t>
  </si>
  <si>
    <t xml:space="preserve">2018 г.</t>
  </si>
  <si>
    <t xml:space="preserve">денный</t>
  </si>
  <si>
    <t xml:space="preserve">период</t>
  </si>
  <si>
    <t xml:space="preserve">Удельный расход электрической энергии на транспортировку теплоносителя</t>
  </si>
  <si>
    <t xml:space="preserve">кВт·ч/м3</t>
  </si>
  <si>
    <t xml:space="preserve">Удельный расход условного топлива на выработку единицы</t>
  </si>
  <si>
    <t xml:space="preserve">т у. т./Гкал</t>
  </si>
  <si>
    <t xml:space="preserve">тепловой энергии и (или) теплоносителя</t>
  </si>
  <si>
    <t xml:space="preserve">т у. т./м3*</t>
  </si>
  <si>
    <t xml:space="preserve">Объем присоединяемой тепловой нагрузки новых потребителей</t>
  </si>
  <si>
    <t xml:space="preserve">Гкал/ч</t>
  </si>
  <si>
    <t xml:space="preserve">Износ объектов системы теплоснабжения с выделением процента износа</t>
  </si>
  <si>
    <t xml:space="preserve">%</t>
  </si>
  <si>
    <t xml:space="preserve">64.8/59.8</t>
  </si>
  <si>
    <t xml:space="preserve">64.76/59.76</t>
  </si>
  <si>
    <t xml:space="preserve">64.73/59.75</t>
  </si>
  <si>
    <t xml:space="preserve">64.72/59.71</t>
  </si>
  <si>
    <t xml:space="preserve">64.71/59.64</t>
  </si>
  <si>
    <t xml:space="preserve">64.70/59.62</t>
  </si>
  <si>
    <t xml:space="preserve">64.65/59.6</t>
  </si>
  <si>
    <t xml:space="preserve">64.63/59.58</t>
  </si>
  <si>
    <t xml:space="preserve">64.61/59.56</t>
  </si>
  <si>
    <t xml:space="preserve">64.61/59.54</t>
  </si>
  <si>
    <t xml:space="preserve">64.59/59.52</t>
  </si>
  <si>
    <t xml:space="preserve">64.57/59.5</t>
  </si>
  <si>
    <t xml:space="preserve">64.55/59.48</t>
  </si>
  <si>
    <t xml:space="preserve">64.51/59.44</t>
  </si>
  <si>
    <t xml:space="preserve">64.46/59.0</t>
  </si>
  <si>
    <t xml:space="preserve">64.4/58.95</t>
  </si>
  <si>
    <t xml:space="preserve">64.32/58.87</t>
  </si>
  <si>
    <t xml:space="preserve">объектов, существующих на начало реализации Инвестиционной программы</t>
  </si>
  <si>
    <t xml:space="preserve">5</t>
  </si>
  <si>
    <t xml:space="preserve">Потери тепловой энергии при передаче тепловой энергии по тепловым сетям</t>
  </si>
  <si>
    <t xml:space="preserve">Гкал в год</t>
  </si>
  <si>
    <t xml:space="preserve">в т.ч. потери по сетям в КС</t>
  </si>
  <si>
    <t xml:space="preserve">% от полезного</t>
  </si>
  <si>
    <t xml:space="preserve">отпуска тепловой тепловой</t>
  </si>
  <si>
    <t xml:space="preserve">6</t>
  </si>
  <si>
    <t xml:space="preserve">Потери теплоносителя при передаче тепловой энергии по тепловым сетям</t>
  </si>
  <si>
    <t xml:space="preserve">тонн в год для воды**</t>
  </si>
  <si>
    <t xml:space="preserve">куб. м для пара***</t>
  </si>
  <si>
    <t xml:space="preserve">7</t>
  </si>
  <si>
    <t xml:space="preserve">Показатели, характеризующие снижение негативного воздействия</t>
  </si>
  <si>
    <t xml:space="preserve">в соответствии с</t>
  </si>
  <si>
    <t xml:space="preserve">мероприятия по снижению негативного воздействия отсутствуют</t>
  </si>
  <si>
    <t xml:space="preserve">на окружающую среду, определяемые в соответствии с законодательством</t>
  </si>
  <si>
    <t xml:space="preserve">законодательством</t>
  </si>
  <si>
    <t xml:space="preserve">РФ об охране окружающей среды:</t>
  </si>
  <si>
    <t xml:space="preserve">РФ об охране</t>
  </si>
  <si>
    <t xml:space="preserve">окружающей среды</t>
  </si>
  <si>
    <t xml:space="preserve">7.1.</t>
  </si>
  <si>
    <t xml:space="preserve">7.2.</t>
  </si>
  <si>
    <t xml:space="preserve">Форма № 4-ИП ТС</t>
  </si>
  <si>
    <t xml:space="preserve">Показатели надежности и энергетической эффективности объектов централизованного теплоснабжения</t>
  </si>
  <si>
    <t xml:space="preserve">Наименование объекта</t>
  </si>
  <si>
    <t xml:space="preserve">Показатели надежности</t>
  </si>
  <si>
    <t xml:space="preserve">Показатели энергетической эффективности</t>
  </si>
  <si>
    <t xml:space="preserve">Количество прекращений подачи</t>
  </si>
  <si>
    <t xml:space="preserve">Удельный расход топлива на про-</t>
  </si>
  <si>
    <t xml:space="preserve">Отношение величины технологи-</t>
  </si>
  <si>
    <t xml:space="preserve">Величина технологических потерь</t>
  </si>
  <si>
    <t xml:space="preserve">тепловой энергии, теплоносителя</t>
  </si>
  <si>
    <t xml:space="preserve">изводство единицы тепловой</t>
  </si>
  <si>
    <t xml:space="preserve">ческих потерь тепловой энергии,</t>
  </si>
  <si>
    <t xml:space="preserve">при передаче тепловой энергии,</t>
  </si>
  <si>
    <t xml:space="preserve">в результате технологических</t>
  </si>
  <si>
    <t xml:space="preserve">энергии, отпускаемой с коллекто-</t>
  </si>
  <si>
    <t xml:space="preserve">теплоносителя к материальной</t>
  </si>
  <si>
    <t xml:space="preserve">теплоносителя по тепловым сетям</t>
  </si>
  <si>
    <t xml:space="preserve">нарушений на тепловых сетях</t>
  </si>
  <si>
    <t xml:space="preserve">нарушений на источниках</t>
  </si>
  <si>
    <t xml:space="preserve">ров источников тепловой энергии</t>
  </si>
  <si>
    <t xml:space="preserve">характеристике тепловой сети</t>
  </si>
  <si>
    <t xml:space="preserve">на 1 км тепловых сетей</t>
  </si>
  <si>
    <t xml:space="preserve">тепловой энергии на 1 Гкал/час</t>
  </si>
  <si>
    <t xml:space="preserve">установленной мощности</t>
  </si>
  <si>
    <t xml:space="preserve">Теку-</t>
  </si>
  <si>
    <t xml:space="preserve">Плановое значение</t>
  </si>
  <si>
    <t xml:space="preserve">щее</t>
  </si>
  <si>
    <t xml:space="preserve">значе-</t>
  </si>
  <si>
    <t xml:space="preserve">ние</t>
  </si>
  <si>
    <t xml:space="preserve">Курская ТЭЦ-1</t>
  </si>
  <si>
    <t xml:space="preserve">Курская ТЭЦ СЗР</t>
  </si>
  <si>
    <t xml:space="preserve">Курская ТЭЦ-4</t>
  </si>
  <si>
    <t xml:space="preserve">в т.ч. по тепловым сетям КС</t>
  </si>
  <si>
    <t xml:space="preserve">-</t>
  </si>
  <si>
    <t xml:space="preserve">М. П.</t>
  </si>
  <si>
    <t xml:space="preserve">Финансовый план</t>
  </si>
  <si>
    <t xml:space="preserve">справочно</t>
  </si>
  <si>
    <t xml:space="preserve">(наименование энергоснабжающей организации)</t>
  </si>
  <si>
    <t xml:space="preserve">в сфере теплоснабжения на 2020-2035 годы</t>
  </si>
  <si>
    <t xml:space="preserve">теплоэнергия</t>
  </si>
  <si>
    <t xml:space="preserve">Источники финансирования</t>
  </si>
  <si>
    <t xml:space="preserve">Расходы на реализацию инвестиционной программы</t>
  </si>
  <si>
    <t xml:space="preserve">(тыс. руб. без НДС)</t>
  </si>
  <si>
    <t xml:space="preserve">по видам деятельности</t>
  </si>
  <si>
    <t xml:space="preserve">по годам реализации инвестпрограммы</t>
  </si>
  <si>
    <t xml:space="preserve">сейчас</t>
  </si>
  <si>
    <t xml:space="preserve">было</t>
  </si>
  <si>
    <t xml:space="preserve">отклонение</t>
  </si>
  <si>
    <t xml:space="preserve">производство</t>
  </si>
  <si>
    <t xml:space="preserve">пердача</t>
  </si>
  <si>
    <t xml:space="preserve">сейчас/было</t>
  </si>
  <si>
    <t xml:space="preserve">электрической энергии</t>
  </si>
  <si>
    <t xml:space="preserve">тепловой энергии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</si>
  <si>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</si>
  <si>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</si>
  <si>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</si>
  <si>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</si>
  <si>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</si>
  <si>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</si>
  <si>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</si>
  <si>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</si>
  <si>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</si>
  <si>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</si>
  <si>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</si>
  <si>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</si>
  <si>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</si>
  <si>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</si>
  <si>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</si>
  <si>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</si>
  <si>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</si>
  <si>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</si>
  <si>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</si>
  <si>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</si>
  <si>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</si>
  <si>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</si>
  <si>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</si>
  <si>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</si>
  <si>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</si>
  <si>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</si>
  <si>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</si>
  <si>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</si>
  <si>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</si>
  <si>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</si>
  <si>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</si>
  <si>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</si>
  <si>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</si>
  <si>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</si>
  <si>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</si>
  <si>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</si>
  <si>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</si>
  <si>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</si>
  <si>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</si>
  <si>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</si>
  <si>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</si>
  <si>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1.</t>
  </si>
  <si>
    <t xml:space="preserve">Собственные средства</t>
  </si>
  <si>
    <t xml:space="preserve">1.1.</t>
  </si>
  <si>
    <t xml:space="preserve">амортизационные отчисления</t>
  </si>
  <si>
    <t xml:space="preserve">по объектам, находящимся в собственности организации</t>
  </si>
  <si>
    <t xml:space="preserve">по объектам, находящимся в концессионном соглашении</t>
  </si>
  <si>
    <t xml:space="preserve">1.2.</t>
  </si>
  <si>
    <t xml:space="preserve">прибыль, направленная на инвестиции</t>
  </si>
  <si>
    <t xml:space="preserve">1.3.</t>
  </si>
  <si>
    <t xml:space="preserve">средства, полученные за счет платы за подключение</t>
  </si>
  <si>
    <t xml:space="preserve">1.4.</t>
  </si>
  <si>
    <t xml:space="preserve">прочие собственные средства,</t>
  </si>
  <si>
    <t xml:space="preserve">в т. ч. средства от эмиссии</t>
  </si>
  <si>
    <t xml:space="preserve">ценных бумаг</t>
  </si>
  <si>
    <t xml:space="preserve">2.</t>
  </si>
  <si>
    <t xml:space="preserve">Привлеченные средства</t>
  </si>
  <si>
    <t xml:space="preserve">2.1.</t>
  </si>
  <si>
    <t xml:space="preserve">кредиты</t>
  </si>
  <si>
    <t xml:space="preserve">2.1.1</t>
  </si>
  <si>
    <t xml:space="preserve">2.1.2</t>
  </si>
  <si>
    <t xml:space="preserve">2.1.3</t>
  </si>
  <si>
    <t xml:space="preserve">по объектам, находящимся в аренде</t>
  </si>
  <si>
    <t xml:space="preserve">2.2.</t>
  </si>
  <si>
    <t xml:space="preserve">займы организаций</t>
  </si>
  <si>
    <t xml:space="preserve">2.3.</t>
  </si>
  <si>
    <t xml:space="preserve">прочие привлеченные средства</t>
  </si>
  <si>
    <t xml:space="preserve">3.</t>
  </si>
  <si>
    <t xml:space="preserve">Бюджетное финансирование</t>
  </si>
  <si>
    <t xml:space="preserve">3.1.</t>
  </si>
  <si>
    <t xml:space="preserve">4.</t>
  </si>
  <si>
    <t xml:space="preserve">Прочие источники</t>
  </si>
  <si>
    <t xml:space="preserve">финансирования, в т. ч. лизинг</t>
  </si>
  <si>
    <t xml:space="preserve">Форма № 6.1-ИП ТС</t>
  </si>
  <si>
    <t xml:space="preserve">Отчет об исполнении</t>
  </si>
  <si>
    <t xml:space="preserve">инвестиционной программы</t>
  </si>
  <si>
    <t xml:space="preserve">(наименование регулируемой</t>
  </si>
  <si>
    <t xml:space="preserve">организации)</t>
  </si>
  <si>
    <t xml:space="preserve">в сфере теплоснабжения за</t>
  </si>
  <si>
    <t xml:space="preserve">год</t>
  </si>
  <si>
    <t xml:space="preserve">Год начала</t>
  </si>
  <si>
    <t xml:space="preserve">Год окончания</t>
  </si>
  <si>
    <t xml:space="preserve">Стоимость мероприятий,</t>
  </si>
  <si>
    <t xml:space="preserve">Примечание</t>
  </si>
  <si>
    <t xml:space="preserve">мероприятия</t>
  </si>
  <si>
    <t xml:space="preserve">реализации мероприятия</t>
  </si>
  <si>
    <t xml:space="preserve">тыс. руб. (с НДС)</t>
  </si>
  <si>
    <t xml:space="preserve">план</t>
  </si>
  <si>
    <t xml:space="preserve">факт</t>
  </si>
  <si>
    <t xml:space="preserve">1.1.1.</t>
  </si>
  <si>
    <t xml:space="preserve">1.1.2.</t>
  </si>
  <si>
    <t xml:space="preserve">1.2.1.</t>
  </si>
  <si>
    <t xml:space="preserve">1.2.2.</t>
  </si>
  <si>
    <t xml:space="preserve">1.3.1.</t>
  </si>
  <si>
    <t xml:space="preserve">1.3.2.</t>
  </si>
  <si>
    <t xml:space="preserve">1.4.1.</t>
  </si>
  <si>
    <t xml:space="preserve">1.4.2.</t>
  </si>
  <si>
    <t xml:space="preserve">новых потребителей, в том числе строительство новых</t>
  </si>
  <si>
    <t xml:space="preserve">2.1.2.</t>
  </si>
  <si>
    <t xml:space="preserve">3.1.1.</t>
  </si>
  <si>
    <t xml:space="preserve">3.1.2.</t>
  </si>
  <si>
    <t xml:space="preserve">3.2.1.</t>
  </si>
  <si>
    <t xml:space="preserve">3.2.2.</t>
  </si>
  <si>
    <t xml:space="preserve">Форма № 6.2-ИП ТС</t>
  </si>
  <si>
    <t xml:space="preserve">Отчет о достижении плановых показателей надежности и энергетической эффективности объектов</t>
  </si>
  <si>
    <t xml:space="preserve">системы централизованного теплоснабжения</t>
  </si>
  <si>
    <t xml:space="preserve">за</t>
  </si>
  <si>
    <t xml:space="preserve">Количество прекращений</t>
  </si>
  <si>
    <t xml:space="preserve">Удельный расход топлива</t>
  </si>
  <si>
    <t xml:space="preserve">Отношение величины</t>
  </si>
  <si>
    <t xml:space="preserve">Величина технологических</t>
  </si>
  <si>
    <t xml:space="preserve">подачи тепловой энергии,</t>
  </si>
  <si>
    <t xml:space="preserve">на производство единицы</t>
  </si>
  <si>
    <t xml:space="preserve">технологических потерь</t>
  </si>
  <si>
    <t xml:space="preserve">потерь при передаче</t>
  </si>
  <si>
    <t xml:space="preserve">теплоносителя в результате</t>
  </si>
  <si>
    <t xml:space="preserve">тепловой энергии, отпус-</t>
  </si>
  <si>
    <t xml:space="preserve">тепловой энергии, тепло-</t>
  </si>
  <si>
    <t xml:space="preserve">тепловой энергии, теплоно-</t>
  </si>
  <si>
    <t xml:space="preserve">технологических нарушений</t>
  </si>
  <si>
    <t xml:space="preserve">каемой с коллекторов</t>
  </si>
  <si>
    <t xml:space="preserve">носителя к материальной</t>
  </si>
  <si>
    <t xml:space="preserve">сителя по тепловым сетям</t>
  </si>
  <si>
    <t xml:space="preserve">на тепловых сетях на 1 км</t>
  </si>
  <si>
    <t xml:space="preserve">на источниках тепловой</t>
  </si>
  <si>
    <t xml:space="preserve">источников тепловой</t>
  </si>
  <si>
    <t xml:space="preserve">характеристике тепловой</t>
  </si>
  <si>
    <t xml:space="preserve">энергии на 1 Гкал/час</t>
  </si>
  <si>
    <t xml:space="preserve">энергии</t>
  </si>
  <si>
    <t xml:space="preserve">сети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</si>
</sst>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0.00"/>
    <numFmt numFmtId="167" formatCode="#,##0.0"/>
    <numFmt numFmtId="168" formatCode="General"/>
    <numFmt numFmtId="169" formatCode="0.0000"/>
    <numFmt numFmtId="170" formatCode="0.000"/>
    <numFmt numFmtId="171" formatCode="0.0"/>
    <numFmt numFmtId="172" formatCode="#,##0"/>
    <numFmt numFmtId="173" formatCode="#,##0.00"/>
  </numFmts>
  <fonts count="28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Arial"/>
      <family val="2"/>
      <charset val="204"/>
    </font>
    <font>
      <b val="true"/>
      <sz val="9"/>
      <name val="Arial"/>
      <family val="2"/>
      <charset val="204"/>
    </font>
    <font>
      <sz val="8"/>
      <name val="Arial"/>
      <family val="2"/>
      <charset val="204"/>
    </font>
    <font>
      <b val="true"/>
      <sz val="8"/>
      <name val="Arial"/>
      <family val="2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 val="true"/>
      <sz val="10"/>
      <name val="Arial"/>
      <family val="2"/>
      <charset val="204"/>
    </font>
    <font>
      <sz val="7"/>
      <name val="Arial"/>
      <family val="2"/>
      <charset val="204"/>
    </font>
    <font>
      <b val="true"/>
      <sz val="10"/>
      <name val="Times New Roman"/>
      <family val="1"/>
      <charset val="204"/>
    </font>
    <font>
      <sz val="10"/>
      <color rgb="FF4F81BD"/>
      <name val="Arial Cyr"/>
      <family val="0"/>
      <charset val="204"/>
    </font>
    <font>
      <i val="true"/>
      <sz val="10"/>
      <color rgb="FF4F81BD"/>
      <name val="Arial Cyr"/>
      <family val="0"/>
      <charset val="204"/>
    </font>
    <font>
      <sz val="10"/>
      <color rgb="FFFF0000"/>
      <name val="Arial Cyr"/>
      <family val="0"/>
      <charset val="204"/>
    </font>
    <font>
      <i val="true"/>
      <sz val="10"/>
      <name val="Times New Roman"/>
      <family val="1"/>
      <charset val="204"/>
    </font>
    <font>
      <sz val="10"/>
      <color rgb="FF4F81BD"/>
      <name val="Times New Roman"/>
      <family val="1"/>
      <charset val="204"/>
    </font>
    <font>
      <i val="true"/>
      <sz val="10"/>
      <color rgb="FFFF0000"/>
      <name val="Arial Cyr"/>
      <family val="0"/>
      <charset val="204"/>
    </font>
    <font>
      <sz val="10"/>
      <color rgb="FFFFFFFF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9933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8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8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5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8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8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8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4" fillId="0" borderId="8" xfId="2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4" fillId="6" borderId="8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8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7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3" xfId="20"/>
    <cellStyle name="Обычный 2" xfId="21"/>
    <cellStyle name="Обычный_Лист1" xfId="22"/>
  </cellStyles>
  <dxfs count="6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558ED5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Z:/&#1048;&#1055;_&#1050;&#1074;&#1072;&#1076;&#1088;&#1072;_2020/&#1050;&#1091;&#1088;&#1089;&#1082;/&#1048;&#1055;_&#1058;&#1055;&#1080;&#1056;_&#1050;&#1091;&#1088;&#1043;_2020_&#1053;&#1060;.xlsb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D:/Users/HARDIK~1.KRG/AppData/Local/Temp/notesE5D6A4/&#1057;&#1084;&#1077;&#1090;&#1072;_2019-2023_&#1050;&#1058;&#1062;%20&#1076;&#1083;&#1103;%20&#1087;&#1086;&#1082;&#1072;&#1079;&#1072;&#1090;&#1077;&#1083;&#1077;&#1081;%20&#1085;&#1072;&#1076;&#1077;&#1078;&#1085;&#1086;&#1089;&#1090;&#1080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ация"/>
      <sheetName val="База проектов"/>
      <sheetName val="9 мес 2019"/>
      <sheetName val="4 квартал 2019"/>
      <sheetName val="год 2019"/>
      <sheetName val="год 2020"/>
      <sheetName val="1 квартал 2020"/>
      <sheetName val="2 квартал 2020"/>
      <sheetName val="6 мес 2020"/>
      <sheetName val="3 квартал 2020"/>
      <sheetName val="9 мес 2020"/>
      <sheetName val="4 квартал 2020"/>
      <sheetName val="год 2021"/>
      <sheetName val="год 2022"/>
    </sheetNames>
    <sheetDataSet>
      <sheetData sheetId="0"/>
      <sheetData sheetId="1">
        <row r="65">
          <cell r="C65" t="str">
            <v>Мероприятия реализуемые за счет средств подключаемых потребителей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тв_2019"/>
      <sheetName val="Топливо 2019-23"/>
      <sheetName val="Топливо 2019-23 (2)"/>
      <sheetName val="Топливо 2019-23 (мин)"/>
      <sheetName val="2019-23 Т4г"/>
      <sheetName val="эл.эн2019"/>
      <sheetName val="ВК2019-23"/>
      <sheetName val="ВК2019-23 (2)"/>
      <sheetName val="Покупка тепла  (2)"/>
      <sheetName val="Покупка тепла  (3)"/>
      <sheetName val="вода 2019 год"/>
    </sheetNames>
    <sheetDataSet>
      <sheetData sheetId="0"/>
      <sheetData sheetId="1"/>
      <sheetData sheetId="2"/>
      <sheetData sheetId="3">
        <row r="311">
          <cell r="BP311">
            <v>154.859491471271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false"/>
  </sheetPr>
  <dimension ref="A1:DS4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41" activeCellId="0" sqref="A41"/>
    </sheetView>
  </sheetViews>
  <sheetFormatPr defaultColWidth="1.1484375" defaultRowHeight="12.75" zeroHeight="false" outlineLevelRow="0" outlineLevelCol="0"/>
  <cols>
    <col collapsed="false" customWidth="false" hidden="false" outlineLevel="0" max="1024" min="1" style="1" width="1.14"/>
  </cols>
  <sheetData>
    <row r="1" s="2" customFormat="true" ht="11.25" hidden="false" customHeight="false" outlineLevel="0" collapsed="false">
      <c r="DS1" s="3" t="s">
        <v>0</v>
      </c>
    </row>
    <row r="2" s="2" customFormat="true" ht="11.25" hidden="false" customHeight="false" outlineLevel="0" collapsed="false">
      <c r="DS2" s="3" t="s">
        <v>1</v>
      </c>
    </row>
    <row r="3" s="2" customFormat="true" ht="11.25" hidden="false" customHeight="false" outlineLevel="0" collapsed="false">
      <c r="DS3" s="3" t="s">
        <v>2</v>
      </c>
    </row>
    <row r="4" s="2" customFormat="true" ht="11.25" hidden="false" customHeight="false" outlineLevel="0" collapsed="false">
      <c r="DS4" s="3" t="s">
        <v>3</v>
      </c>
    </row>
    <row r="5" customFormat="false" ht="8.1" hidden="false" customHeight="true" outlineLevel="0" collapsed="false">
      <c r="DS5" s="4"/>
    </row>
    <row r="6" s="5" customFormat="true" ht="12" hidden="false" customHeight="false" outlineLevel="0" collapsed="false">
      <c r="DS6" s="6" t="s">
        <v>4</v>
      </c>
    </row>
    <row r="7" customFormat="false" ht="8.1" hidden="false" customHeight="true" outlineLevel="0" collapsed="false">
      <c r="DS7" s="4"/>
    </row>
    <row r="8" s="8" customFormat="true" ht="15.75" hidden="false" customHeight="false" outlineLevel="0" collapsed="false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</row>
    <row r="9" s="9" customFormat="true" ht="15.75" hidden="false" customHeight="false" outlineLevel="0" collapsed="false">
      <c r="AB9" s="10" t="s">
        <v>6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DS9" s="11"/>
    </row>
    <row r="10" s="12" customFormat="true" ht="10.5" hidden="false" customHeight="false" outlineLevel="0" collapsed="false">
      <c r="AB10" s="13" t="s">
        <v>7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DS10" s="14"/>
    </row>
    <row r="11" customFormat="false" ht="8.1" hidden="false" customHeight="true" outlineLevel="0" collapsed="false">
      <c r="DS11" s="4"/>
    </row>
    <row r="12" customFormat="false" ht="12.75" hidden="false" customHeight="false" outlineLevel="0" collapsed="false">
      <c r="A12" s="15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6" t="s">
        <v>9</v>
      </c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</row>
    <row r="13" customFormat="false" ht="12.75" hidden="false" customHeight="false" outlineLevel="0" collapsed="false">
      <c r="A13" s="15" t="s">
        <v>10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</row>
    <row r="14" customFormat="false" ht="12.75" hidden="false" customHeight="false" outlineLevel="0" collapsed="false">
      <c r="A14" s="15" t="s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</row>
    <row r="15" customFormat="false" ht="15" hidden="false" customHeight="true" outlineLevel="0" collapsed="false">
      <c r="A15" s="15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7" t="s">
        <v>13</v>
      </c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</row>
    <row r="16" customFormat="false" ht="15" hidden="false" customHeight="true" outlineLevel="0" collapsed="false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7" t="s">
        <v>15</v>
      </c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</row>
    <row r="17" customFormat="false" ht="12.75" hidden="false" customHeight="false" outlineLevel="0" collapsed="false">
      <c r="A17" s="15" t="s">
        <v>16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6" t="s">
        <v>17</v>
      </c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</row>
    <row r="18" customFormat="false" ht="12.75" hidden="false" customHeight="false" outlineLevel="0" collapsed="false">
      <c r="A18" s="15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</row>
    <row r="19" customFormat="false" ht="12.75" hidden="false" customHeight="false" outlineLevel="0" collapsed="false">
      <c r="A19" s="15" t="s">
        <v>19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6" t="s">
        <v>20</v>
      </c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</row>
    <row r="20" customFormat="false" ht="12.75" hidden="false" customHeight="false" outlineLevel="0" collapsed="false">
      <c r="A20" s="15" t="s">
        <v>21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</row>
    <row r="21" customFormat="false" ht="12.75" hidden="false" customHeight="false" outlineLevel="0" collapsed="false">
      <c r="A21" s="15" t="s">
        <v>22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</row>
    <row r="22" customFormat="false" ht="12.75" hidden="false" customHeight="false" outlineLevel="0" collapsed="false">
      <c r="A22" s="15" t="s">
        <v>23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</row>
    <row r="23" customFormat="false" ht="12.75" hidden="false" customHeight="false" outlineLevel="0" collapsed="false">
      <c r="A23" s="15" t="s">
        <v>24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</row>
    <row r="24" customFormat="false" ht="12.75" hidden="false" customHeight="false" outlineLevel="0" collapsed="false">
      <c r="A24" s="15" t="s">
        <v>25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</row>
    <row r="25" customFormat="false" ht="12.75" hidden="false" customHeight="false" outlineLevel="0" collapsed="false">
      <c r="A25" s="15" t="s">
        <v>26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</row>
    <row r="26" customFormat="false" ht="12.75" hidden="false" customHeight="false" outlineLevel="0" collapsed="false">
      <c r="A26" s="15" t="s">
        <v>27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</row>
    <row r="27" customFormat="false" ht="12.75" hidden="false" customHeight="false" outlineLevel="0" collapsed="false">
      <c r="A27" s="15" t="s">
        <v>28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</row>
    <row r="28" customFormat="false" ht="15" hidden="false" customHeight="true" outlineLevel="0" collapsed="false">
      <c r="A28" s="15" t="s">
        <v>29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</row>
    <row r="29" customFormat="false" ht="12.75" hidden="false" customHeight="false" outlineLevel="0" collapsed="false">
      <c r="A29" s="15" t="s">
        <v>19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</row>
    <row r="30" customFormat="false" ht="12.75" hidden="false" customHeight="false" outlineLevel="0" collapsed="false">
      <c r="A30" s="15" t="s">
        <v>30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</row>
    <row r="31" customFormat="false" ht="12.75" hidden="false" customHeight="false" outlineLevel="0" collapsed="false">
      <c r="A31" s="15" t="s">
        <v>31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</row>
    <row r="32" customFormat="false" ht="12.75" hidden="false" customHeight="false" outlineLevel="0" collapsed="false">
      <c r="A32" s="15" t="s">
        <v>32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</row>
    <row r="33" customFormat="false" ht="12.75" hidden="false" customHeight="false" outlineLevel="0" collapsed="false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</row>
    <row r="34" customFormat="false" ht="12.75" hidden="false" customHeight="false" outlineLevel="0" collapsed="false">
      <c r="A34" s="15" t="s">
        <v>26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</row>
    <row r="35" customFormat="false" ht="12.75" hidden="false" customHeight="false" outlineLevel="0" collapsed="false">
      <c r="A35" s="15" t="s">
        <v>34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</row>
    <row r="36" customFormat="false" ht="12.75" hidden="false" customHeight="false" outlineLevel="0" collapsed="false">
      <c r="A36" s="15" t="s">
        <v>28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</row>
    <row r="37" customFormat="false" ht="15" hidden="false" customHeight="true" outlineLevel="0" collapsed="false">
      <c r="A37" s="15" t="s">
        <v>35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</row>
    <row r="38" customFormat="false" ht="12.75" hidden="false" customHeight="false" outlineLevel="0" collapsed="false">
      <c r="A38" s="15" t="s">
        <v>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</row>
    <row r="39" customFormat="false" ht="12.75" hidden="false" customHeight="false" outlineLevel="0" collapsed="false">
      <c r="A39" s="15" t="s">
        <v>36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</row>
    <row r="40" customFormat="false" ht="9.95" hidden="false" customHeight="true" outlineLevel="0" collapsed="false">
      <c r="DS40" s="4"/>
    </row>
    <row r="41" customFormat="false" ht="12.8" hidden="false" customHeight="false" outlineLevel="0" collapsed="false">
      <c r="A41" s="20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DO41" s="4"/>
      <c r="DS41" s="4"/>
    </row>
    <row r="42" customFormat="false" ht="12.8" hidden="false" customHeight="false" outlineLevel="0" collapsed="false">
      <c r="A42" s="20"/>
      <c r="DS42" s="4"/>
    </row>
  </sheetData>
  <mergeCells count="47">
    <mergeCell ref="A8:DS8"/>
    <mergeCell ref="AB9:CR9"/>
    <mergeCell ref="AB10:CR10"/>
    <mergeCell ref="A12:AL12"/>
    <mergeCell ref="AM12:DS14"/>
    <mergeCell ref="A13:AL13"/>
    <mergeCell ref="A14:AL14"/>
    <mergeCell ref="A15:AL15"/>
    <mergeCell ref="AM15:DS15"/>
    <mergeCell ref="A16:AL16"/>
    <mergeCell ref="AM16:DS16"/>
    <mergeCell ref="A17:AL17"/>
    <mergeCell ref="AM17:DS18"/>
    <mergeCell ref="A18:AL18"/>
    <mergeCell ref="A19:AL19"/>
    <mergeCell ref="AM19:DS20"/>
    <mergeCell ref="A20:AL20"/>
    <mergeCell ref="A21:AL21"/>
    <mergeCell ref="AM21:DS23"/>
    <mergeCell ref="A22:AL22"/>
    <mergeCell ref="A23:AL23"/>
    <mergeCell ref="A24:AL24"/>
    <mergeCell ref="AM24:DS25"/>
    <mergeCell ref="A25:AL25"/>
    <mergeCell ref="A26:AL26"/>
    <mergeCell ref="AM26:DS27"/>
    <mergeCell ref="A27:AL27"/>
    <mergeCell ref="A28:AL28"/>
    <mergeCell ref="AM28:DS28"/>
    <mergeCell ref="A29:AL29"/>
    <mergeCell ref="AM29:DS30"/>
    <mergeCell ref="A30:AL30"/>
    <mergeCell ref="A31:AL31"/>
    <mergeCell ref="AM31:DS32"/>
    <mergeCell ref="A32:AL32"/>
    <mergeCell ref="A33:AL33"/>
    <mergeCell ref="AM33:DS34"/>
    <mergeCell ref="A34:AL34"/>
    <mergeCell ref="A35:AL35"/>
    <mergeCell ref="AM35:DS36"/>
    <mergeCell ref="A36:AL36"/>
    <mergeCell ref="A37:AL37"/>
    <mergeCell ref="AM37:DS37"/>
    <mergeCell ref="A38:AL38"/>
    <mergeCell ref="AM38:DS39"/>
    <mergeCell ref="A39:AL39"/>
    <mergeCell ref="AE41:CA41"/>
  </mergeCells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false"/>
  </sheetPr>
  <dimension ref="A1:BC230"/>
  <sheetViews>
    <sheetView showFormulas="false" showGridLines="true" showRowColHeaders="true" showZeros="true" rightToLeft="false" tabSelected="false" showOutlineSymbols="true" defaultGridColor="true" view="pageBreakPreview" topLeftCell="A8" colorId="64" zoomScale="100" zoomScaleNormal="100" zoomScalePageLayoutView="100" workbookViewId="0">
      <pane xSplit="3" ySplit="6" topLeftCell="D157" activePane="bottomRight" state="frozen"/>
      <selection pane="topLeft" activeCell="A8" activeCellId="0" sqref="A8"/>
      <selection pane="topRight" activeCell="D8" activeCellId="0" sqref="D8"/>
      <selection pane="bottomLeft" activeCell="A157" activeCellId="0" sqref="A157"/>
      <selection pane="bottomRight" activeCell="D230" activeCellId="0" sqref="D230"/>
    </sheetView>
  </sheetViews>
  <sheetFormatPr defaultColWidth="1.1484375" defaultRowHeight="12.75" zeroHeight="false" outlineLevelRow="0" outlineLevelCol="0"/>
  <cols>
    <col collapsed="false" customWidth="true" hidden="false" outlineLevel="0" max="1" min="1" style="1" width="6.86"/>
    <col collapsed="false" customWidth="true" hidden="true" outlineLevel="0" max="2" min="2" style="1" width="6.86"/>
    <col collapsed="false" customWidth="true" hidden="false" outlineLevel="0" max="3" min="3" style="1" width="32.71"/>
    <col collapsed="false" customWidth="true" hidden="false" outlineLevel="0" max="4" min="4" style="1" width="58.86"/>
    <col collapsed="false" customWidth="true" hidden="false" outlineLevel="0" max="5" min="5" style="1" width="26"/>
    <col collapsed="false" customWidth="true" hidden="false" outlineLevel="0" max="6" min="6" style="1" width="13.29"/>
    <col collapsed="false" customWidth="true" hidden="false" outlineLevel="0" max="7" min="7" style="1" width="8.42"/>
    <col collapsed="false" customWidth="true" hidden="false" outlineLevel="0" max="8" min="8" style="1" width="10.85"/>
    <col collapsed="false" customWidth="true" hidden="false" outlineLevel="0" max="9" min="9" style="1" width="10.42"/>
    <col collapsed="false" customWidth="true" hidden="false" outlineLevel="0" max="10" min="10" style="1" width="9.42"/>
    <col collapsed="false" customWidth="true" hidden="false" outlineLevel="0" max="11" min="11" style="1" width="9.14"/>
    <col collapsed="false" customWidth="true" hidden="false" outlineLevel="0" max="12" min="12" style="1" width="13.29"/>
    <col collapsed="false" customWidth="true" hidden="false" outlineLevel="0" max="13" min="13" style="1" width="14.01"/>
    <col collapsed="false" customWidth="true" hidden="false" outlineLevel="0" max="14" min="14" style="21" width="13.57"/>
    <col collapsed="false" customWidth="true" hidden="false" outlineLevel="0" max="15" min="15" style="22" width="10.42"/>
    <col collapsed="false" customWidth="true" hidden="false" outlineLevel="0" max="16" min="16" style="22" width="13.14"/>
    <col collapsed="false" customWidth="true" hidden="false" outlineLevel="0" max="17" min="17" style="1" width="12.29"/>
    <col collapsed="false" customWidth="true" hidden="false" outlineLevel="0" max="29" min="18" style="1" width="10.42"/>
    <col collapsed="false" customWidth="true" hidden="false" outlineLevel="0" max="30" min="30" style="1" width="9.58"/>
    <col collapsed="false" customWidth="true" hidden="false" outlineLevel="0" max="31" min="31" style="1" width="10.85"/>
    <col collapsed="false" customWidth="true" hidden="false" outlineLevel="0" max="32" min="32" style="1" width="15"/>
    <col collapsed="false" customWidth="true" hidden="false" outlineLevel="0" max="114" min="33" style="1" width="12.71"/>
    <col collapsed="false" customWidth="false" hidden="false" outlineLevel="0" max="1024" min="115" style="1" width="1.14"/>
  </cols>
  <sheetData>
    <row r="1" s="5" customFormat="true" ht="12" hidden="false" customHeight="true" outlineLevel="0" collapsed="false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5"/>
      <c r="P1" s="25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customFormat="false" ht="8.1" hidden="false" customHeight="true" outlineLevel="0" collapsed="false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6"/>
      <c r="O2" s="27"/>
      <c r="P2" s="2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="8" customFormat="true" ht="15.75" hidden="false" customHeight="false" outlineLevel="0" collapsed="false">
      <c r="A3" s="7" t="s">
        <v>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="9" customFormat="true" ht="15.75" hidden="false" customHeight="false" outlineLevel="0" collapsed="false">
      <c r="A4" s="10" t="s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="12" customFormat="true" ht="10.5" hidden="false" customHeight="true" outlineLevel="0" collapsed="false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="8" customFormat="true" ht="15.75" hidden="false" customHeight="false" outlineLevel="0" collapsed="false">
      <c r="A6" s="7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="2" customFormat="true" ht="8.1" hidden="false" customHeight="true" outlineLevel="0" collapsed="false">
      <c r="N7" s="29"/>
      <c r="O7" s="30"/>
      <c r="P7" s="30"/>
    </row>
    <row r="8" s="5" customFormat="true" ht="12" hidden="false" customHeight="true" outlineLevel="0" collapsed="false">
      <c r="A8" s="31" t="s">
        <v>39</v>
      </c>
      <c r="B8" s="31"/>
      <c r="C8" s="32" t="s">
        <v>40</v>
      </c>
      <c r="D8" s="32" t="s">
        <v>41</v>
      </c>
      <c r="E8" s="32" t="s">
        <v>42</v>
      </c>
      <c r="F8" s="33" t="s">
        <v>43</v>
      </c>
      <c r="G8" s="33"/>
      <c r="H8" s="34" t="s">
        <v>44</v>
      </c>
      <c r="I8" s="34"/>
      <c r="J8" s="32" t="s">
        <v>45</v>
      </c>
      <c r="K8" s="32" t="s">
        <v>45</v>
      </c>
      <c r="L8" s="35" t="s">
        <v>46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="5" customFormat="true" ht="12" hidden="false" customHeight="true" outlineLevel="0" collapsed="false">
      <c r="A9" s="36" t="s">
        <v>47</v>
      </c>
      <c r="B9" s="36"/>
      <c r="C9" s="37"/>
      <c r="D9" s="37" t="s">
        <v>48</v>
      </c>
      <c r="E9" s="37" t="s">
        <v>49</v>
      </c>
      <c r="F9" s="32" t="s">
        <v>50</v>
      </c>
      <c r="G9" s="38" t="s">
        <v>51</v>
      </c>
      <c r="H9" s="39" t="s">
        <v>52</v>
      </c>
      <c r="I9" s="39"/>
      <c r="J9" s="37" t="s">
        <v>53</v>
      </c>
      <c r="K9" s="37" t="s">
        <v>54</v>
      </c>
      <c r="L9" s="37" t="s">
        <v>55</v>
      </c>
      <c r="M9" s="37" t="s">
        <v>56</v>
      </c>
      <c r="N9" s="35" t="s">
        <v>57</v>
      </c>
      <c r="O9" s="35"/>
      <c r="P9" s="35"/>
      <c r="Q9" s="35"/>
      <c r="R9" s="3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37" t="s">
        <v>58</v>
      </c>
      <c r="AE9" s="38" t="s">
        <v>59</v>
      </c>
      <c r="AF9" s="41" t="s">
        <v>60</v>
      </c>
    </row>
    <row r="10" s="5" customFormat="true" ht="12" hidden="false" customHeight="false" outlineLevel="0" collapsed="false">
      <c r="A10" s="36"/>
      <c r="B10" s="36"/>
      <c r="C10" s="37"/>
      <c r="D10" s="37" t="s">
        <v>61</v>
      </c>
      <c r="E10" s="37"/>
      <c r="F10" s="37" t="s">
        <v>62</v>
      </c>
      <c r="G10" s="42"/>
      <c r="H10" s="43" t="s">
        <v>63</v>
      </c>
      <c r="I10" s="32" t="s">
        <v>64</v>
      </c>
      <c r="J10" s="37" t="s">
        <v>65</v>
      </c>
      <c r="K10" s="37" t="s">
        <v>66</v>
      </c>
      <c r="L10" s="37"/>
      <c r="M10" s="37" t="s">
        <v>67</v>
      </c>
      <c r="N10" s="44" t="n">
        <v>2020</v>
      </c>
      <c r="O10" s="44" t="n">
        <v>2021</v>
      </c>
      <c r="P10" s="44" t="n">
        <v>2022</v>
      </c>
      <c r="Q10" s="44" t="n">
        <v>2023</v>
      </c>
      <c r="R10" s="44" t="n">
        <v>2024</v>
      </c>
      <c r="S10" s="44" t="n">
        <v>2025</v>
      </c>
      <c r="T10" s="44" t="n">
        <v>2026</v>
      </c>
      <c r="U10" s="44" t="n">
        <v>2027</v>
      </c>
      <c r="V10" s="44" t="n">
        <v>2028</v>
      </c>
      <c r="W10" s="44" t="n">
        <v>2029</v>
      </c>
      <c r="X10" s="44" t="n">
        <v>2030</v>
      </c>
      <c r="Y10" s="44" t="n">
        <v>2031</v>
      </c>
      <c r="Z10" s="44" t="n">
        <v>2032</v>
      </c>
      <c r="AA10" s="44" t="n">
        <v>2033</v>
      </c>
      <c r="AB10" s="44" t="n">
        <v>2034</v>
      </c>
      <c r="AC10" s="44" t="n">
        <v>2035</v>
      </c>
      <c r="AD10" s="37" t="s">
        <v>68</v>
      </c>
      <c r="AE10" s="42" t="s">
        <v>69</v>
      </c>
      <c r="AF10" s="41"/>
    </row>
    <row r="11" s="5" customFormat="true" ht="12" hidden="false" customHeight="false" outlineLevel="0" collapsed="false">
      <c r="A11" s="36"/>
      <c r="B11" s="36"/>
      <c r="C11" s="37"/>
      <c r="D11" s="37"/>
      <c r="E11" s="37"/>
      <c r="F11" s="37" t="s">
        <v>70</v>
      </c>
      <c r="G11" s="42"/>
      <c r="H11" s="40" t="s">
        <v>71</v>
      </c>
      <c r="I11" s="37" t="s">
        <v>72</v>
      </c>
      <c r="J11" s="37" t="s">
        <v>73</v>
      </c>
      <c r="K11" s="37" t="s">
        <v>74</v>
      </c>
      <c r="L11" s="37"/>
      <c r="M11" s="37" t="s">
        <v>75</v>
      </c>
      <c r="N11" s="45"/>
      <c r="O11" s="45"/>
      <c r="P11" s="45"/>
      <c r="Q11" s="45"/>
      <c r="R11" s="45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37" t="s">
        <v>76</v>
      </c>
      <c r="AE11" s="42" t="s">
        <v>77</v>
      </c>
      <c r="AF11" s="41"/>
    </row>
    <row r="12" s="5" customFormat="true" ht="12" hidden="false" customHeight="false" outlineLevel="0" collapsed="false">
      <c r="A12" s="36"/>
      <c r="B12" s="36"/>
      <c r="C12" s="37"/>
      <c r="D12" s="37"/>
      <c r="E12" s="37"/>
      <c r="F12" s="37" t="s">
        <v>78</v>
      </c>
      <c r="G12" s="42"/>
      <c r="H12" s="40" t="s">
        <v>79</v>
      </c>
      <c r="I12" s="37" t="s">
        <v>80</v>
      </c>
      <c r="J12" s="37" t="s">
        <v>81</v>
      </c>
      <c r="K12" s="37" t="s">
        <v>82</v>
      </c>
      <c r="L12" s="37"/>
      <c r="M12" s="37" t="s">
        <v>83</v>
      </c>
      <c r="N12" s="45"/>
      <c r="O12" s="45"/>
      <c r="P12" s="45"/>
      <c r="Q12" s="45"/>
      <c r="R12" s="45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37"/>
      <c r="AE12" s="42" t="s">
        <v>84</v>
      </c>
      <c r="AF12" s="41"/>
    </row>
    <row r="13" s="5" customFormat="true" ht="12" hidden="false" customHeight="false" outlineLevel="0" collapsed="false">
      <c r="A13" s="36"/>
      <c r="B13" s="36"/>
      <c r="C13" s="37"/>
      <c r="D13" s="37"/>
      <c r="E13" s="37"/>
      <c r="F13" s="37" t="s">
        <v>85</v>
      </c>
      <c r="G13" s="47"/>
      <c r="H13" s="40" t="s">
        <v>86</v>
      </c>
      <c r="I13" s="37" t="s">
        <v>87</v>
      </c>
      <c r="J13" s="37" t="s">
        <v>87</v>
      </c>
      <c r="K13" s="37" t="s">
        <v>88</v>
      </c>
      <c r="L13" s="37"/>
      <c r="M13" s="37"/>
      <c r="N13" s="45"/>
      <c r="O13" s="45"/>
      <c r="P13" s="45"/>
      <c r="Q13" s="45"/>
      <c r="R13" s="45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37"/>
      <c r="AE13" s="47" t="s">
        <v>89</v>
      </c>
      <c r="AF13" s="41"/>
    </row>
    <row r="14" s="51" customFormat="true" ht="12" hidden="false" customHeight="false" outlineLevel="0" collapsed="false">
      <c r="A14" s="48" t="s">
        <v>90</v>
      </c>
      <c r="B14" s="48"/>
      <c r="C14" s="48" t="s">
        <v>91</v>
      </c>
      <c r="D14" s="48" t="s">
        <v>92</v>
      </c>
      <c r="E14" s="48" t="s">
        <v>93</v>
      </c>
      <c r="F14" s="35" t="n">
        <v>5</v>
      </c>
      <c r="G14" s="35" t="n">
        <v>6</v>
      </c>
      <c r="H14" s="35" t="n">
        <v>7</v>
      </c>
      <c r="I14" s="35" t="n">
        <v>8</v>
      </c>
      <c r="J14" s="35" t="n">
        <v>9</v>
      </c>
      <c r="K14" s="35" t="n">
        <v>10</v>
      </c>
      <c r="L14" s="35" t="n">
        <v>11</v>
      </c>
      <c r="M14" s="35" t="n">
        <v>12</v>
      </c>
      <c r="N14" s="49" t="n">
        <v>13</v>
      </c>
      <c r="O14" s="49" t="n">
        <v>14</v>
      </c>
      <c r="P14" s="49" t="n">
        <v>15</v>
      </c>
      <c r="Q14" s="49" t="n">
        <v>16</v>
      </c>
      <c r="R14" s="49" t="n">
        <v>17</v>
      </c>
      <c r="S14" s="49" t="n">
        <v>18</v>
      </c>
      <c r="T14" s="49" t="n">
        <v>19</v>
      </c>
      <c r="U14" s="49" t="n">
        <v>20</v>
      </c>
      <c r="V14" s="49" t="n">
        <v>21</v>
      </c>
      <c r="W14" s="49" t="n">
        <v>22</v>
      </c>
      <c r="X14" s="49" t="n">
        <v>23</v>
      </c>
      <c r="Y14" s="49" t="n">
        <v>24</v>
      </c>
      <c r="Z14" s="49" t="n">
        <v>25</v>
      </c>
      <c r="AA14" s="49" t="n">
        <v>26</v>
      </c>
      <c r="AB14" s="49" t="n">
        <v>27</v>
      </c>
      <c r="AC14" s="49" t="n">
        <v>28</v>
      </c>
      <c r="AD14" s="50" t="n">
        <v>29</v>
      </c>
      <c r="AE14" s="50" t="n">
        <v>30</v>
      </c>
      <c r="AF14" s="50" t="n">
        <v>31</v>
      </c>
    </row>
    <row r="15" s="55" customFormat="true" ht="12" hidden="false" customHeight="true" outlineLevel="0" collapsed="false">
      <c r="A15" s="52" t="s">
        <v>94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4"/>
      <c r="AF15" s="54"/>
    </row>
    <row r="16" s="5" customFormat="true" ht="12" hidden="false" customHeight="true" outlineLevel="0" collapsed="false">
      <c r="A16" s="56" t="s">
        <v>95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8"/>
      <c r="AF16" s="58"/>
    </row>
    <row r="17" s="5" customFormat="true" ht="45" hidden="false" customHeight="false" outlineLevel="0" collapsed="false">
      <c r="A17" s="59" t="s">
        <v>96</v>
      </c>
      <c r="B17" s="60"/>
      <c r="C17" s="61" t="s">
        <v>97</v>
      </c>
      <c r="D17" s="61" t="s">
        <v>98</v>
      </c>
      <c r="E17" s="61" t="s">
        <v>99</v>
      </c>
      <c r="F17" s="62" t="s">
        <v>100</v>
      </c>
      <c r="G17" s="62" t="s">
        <v>101</v>
      </c>
      <c r="H17" s="62"/>
      <c r="I17" s="62" t="s">
        <v>102</v>
      </c>
      <c r="J17" s="63" t="n">
        <v>2020</v>
      </c>
      <c r="K17" s="63" t="n">
        <v>2020</v>
      </c>
      <c r="L17" s="64" t="n">
        <f aca="false">SUM(M17:AD17)</f>
        <v>134.5</v>
      </c>
      <c r="M17" s="65"/>
      <c r="N17" s="66" t="n">
        <v>134.5</v>
      </c>
      <c r="O17" s="66" t="n">
        <v>0</v>
      </c>
      <c r="P17" s="66" t="n">
        <v>0</v>
      </c>
      <c r="Q17" s="66" t="n">
        <v>0</v>
      </c>
      <c r="R17" s="66" t="n">
        <v>0</v>
      </c>
      <c r="S17" s="66" t="n">
        <v>0</v>
      </c>
      <c r="T17" s="66" t="n">
        <v>0</v>
      </c>
      <c r="U17" s="66" t="n">
        <v>0</v>
      </c>
      <c r="V17" s="66" t="n">
        <v>0</v>
      </c>
      <c r="W17" s="66" t="n">
        <v>0</v>
      </c>
      <c r="X17" s="66" t="n">
        <v>0</v>
      </c>
      <c r="Y17" s="66" t="n">
        <v>0</v>
      </c>
      <c r="Z17" s="66" t="n">
        <v>0</v>
      </c>
      <c r="AA17" s="66" t="n">
        <v>0</v>
      </c>
      <c r="AB17" s="66" t="n">
        <v>0</v>
      </c>
      <c r="AC17" s="66" t="n">
        <v>0</v>
      </c>
      <c r="AD17" s="65"/>
      <c r="AE17" s="67" t="n">
        <f aca="false">L17</f>
        <v>134.5</v>
      </c>
      <c r="AF17" s="68" t="s">
        <v>103</v>
      </c>
      <c r="AG17" s="69" t="s">
        <v>104</v>
      </c>
    </row>
    <row r="18" s="5" customFormat="true" ht="45" hidden="false" customHeight="false" outlineLevel="0" collapsed="false">
      <c r="A18" s="59" t="s">
        <v>105</v>
      </c>
      <c r="B18" s="60" t="s">
        <v>106</v>
      </c>
      <c r="C18" s="61" t="s">
        <v>107</v>
      </c>
      <c r="D18" s="61" t="s">
        <v>108</v>
      </c>
      <c r="E18" s="61" t="s">
        <v>109</v>
      </c>
      <c r="F18" s="62" t="s">
        <v>100</v>
      </c>
      <c r="G18" s="62" t="s">
        <v>101</v>
      </c>
      <c r="H18" s="62"/>
      <c r="I18" s="62" t="s">
        <v>110</v>
      </c>
      <c r="J18" s="63" t="n">
        <v>2021</v>
      </c>
      <c r="K18" s="63" t="n">
        <v>2023</v>
      </c>
      <c r="L18" s="64" t="n">
        <f aca="false">SUM(M18:AD18)</f>
        <v>12196.9</v>
      </c>
      <c r="M18" s="65"/>
      <c r="N18" s="66" t="n">
        <v>0</v>
      </c>
      <c r="O18" s="66" t="n">
        <v>583.4</v>
      </c>
      <c r="P18" s="66" t="n">
        <v>11613.5</v>
      </c>
      <c r="Q18" s="66" t="n">
        <v>0</v>
      </c>
      <c r="R18" s="66" t="n">
        <v>0</v>
      </c>
      <c r="S18" s="66" t="n">
        <v>0</v>
      </c>
      <c r="T18" s="66" t="n">
        <v>0</v>
      </c>
      <c r="U18" s="66" t="n">
        <v>0</v>
      </c>
      <c r="V18" s="66" t="n">
        <v>0</v>
      </c>
      <c r="W18" s="66" t="n">
        <v>0</v>
      </c>
      <c r="X18" s="66" t="n">
        <v>0</v>
      </c>
      <c r="Y18" s="66" t="n">
        <v>0</v>
      </c>
      <c r="Z18" s="66" t="n">
        <v>0</v>
      </c>
      <c r="AA18" s="66" t="n">
        <v>0</v>
      </c>
      <c r="AB18" s="66" t="n">
        <v>0</v>
      </c>
      <c r="AC18" s="66" t="n">
        <v>0</v>
      </c>
      <c r="AD18" s="65"/>
      <c r="AE18" s="67" t="n">
        <f aca="false">L18</f>
        <v>12196.9</v>
      </c>
      <c r="AF18" s="68" t="s">
        <v>103</v>
      </c>
      <c r="AG18" s="69" t="s">
        <v>104</v>
      </c>
    </row>
    <row r="19" s="5" customFormat="true" ht="45" hidden="false" customHeight="false" outlineLevel="0" collapsed="false">
      <c r="A19" s="59" t="s">
        <v>111</v>
      </c>
      <c r="B19" s="60"/>
      <c r="C19" s="61" t="s">
        <v>112</v>
      </c>
      <c r="D19" s="61" t="s">
        <v>113</v>
      </c>
      <c r="E19" s="61" t="s">
        <v>114</v>
      </c>
      <c r="F19" s="62" t="s">
        <v>100</v>
      </c>
      <c r="G19" s="62" t="s">
        <v>101</v>
      </c>
      <c r="H19" s="62"/>
      <c r="I19" s="62" t="s">
        <v>115</v>
      </c>
      <c r="J19" s="63" t="n">
        <v>2021</v>
      </c>
      <c r="K19" s="63" t="n">
        <v>2021</v>
      </c>
      <c r="L19" s="64" t="n">
        <f aca="false">SUM(M19:AD19)</f>
        <v>584.3</v>
      </c>
      <c r="M19" s="65"/>
      <c r="N19" s="66" t="n">
        <v>0</v>
      </c>
      <c r="O19" s="66" t="n">
        <v>584.3</v>
      </c>
      <c r="P19" s="66" t="n">
        <v>0</v>
      </c>
      <c r="Q19" s="66" t="n">
        <v>0</v>
      </c>
      <c r="R19" s="66" t="n">
        <v>0</v>
      </c>
      <c r="S19" s="66" t="n">
        <v>0</v>
      </c>
      <c r="T19" s="66" t="n">
        <v>0</v>
      </c>
      <c r="U19" s="66" t="n">
        <v>0</v>
      </c>
      <c r="V19" s="66" t="n">
        <v>0</v>
      </c>
      <c r="W19" s="66" t="n">
        <v>0</v>
      </c>
      <c r="X19" s="66" t="n">
        <v>0</v>
      </c>
      <c r="Y19" s="66" t="n">
        <v>0</v>
      </c>
      <c r="Z19" s="66" t="n">
        <v>0</v>
      </c>
      <c r="AA19" s="66" t="n">
        <v>0</v>
      </c>
      <c r="AB19" s="66" t="n">
        <v>0</v>
      </c>
      <c r="AC19" s="66" t="n">
        <v>0</v>
      </c>
      <c r="AD19" s="65"/>
      <c r="AE19" s="67" t="n">
        <f aca="false">L19</f>
        <v>584.3</v>
      </c>
      <c r="AF19" s="68" t="s">
        <v>103</v>
      </c>
      <c r="AG19" s="69" t="s">
        <v>104</v>
      </c>
    </row>
    <row r="20" s="5" customFormat="true" ht="56.25" hidden="false" customHeight="false" outlineLevel="0" collapsed="false">
      <c r="A20" s="59" t="s">
        <v>116</v>
      </c>
      <c r="B20" s="60"/>
      <c r="C20" s="61" t="s">
        <v>117</v>
      </c>
      <c r="D20" s="61" t="s">
        <v>118</v>
      </c>
      <c r="E20" s="61" t="s">
        <v>119</v>
      </c>
      <c r="F20" s="62" t="s">
        <v>100</v>
      </c>
      <c r="G20" s="62" t="s">
        <v>101</v>
      </c>
      <c r="H20" s="62"/>
      <c r="I20" s="62" t="s">
        <v>120</v>
      </c>
      <c r="J20" s="63" t="n">
        <v>2020</v>
      </c>
      <c r="K20" s="63" t="n">
        <v>2020</v>
      </c>
      <c r="L20" s="64" t="n">
        <f aca="false">SUM(M20:AD20)</f>
        <v>4774.4</v>
      </c>
      <c r="M20" s="65"/>
      <c r="N20" s="66" t="n">
        <v>4774.4</v>
      </c>
      <c r="O20" s="66" t="n">
        <v>0</v>
      </c>
      <c r="P20" s="66" t="n">
        <v>0</v>
      </c>
      <c r="Q20" s="66" t="n">
        <v>0</v>
      </c>
      <c r="R20" s="66" t="n">
        <v>0</v>
      </c>
      <c r="S20" s="66" t="n">
        <v>0</v>
      </c>
      <c r="T20" s="66" t="n">
        <v>0</v>
      </c>
      <c r="U20" s="66" t="n">
        <v>0</v>
      </c>
      <c r="V20" s="66" t="n">
        <v>0</v>
      </c>
      <c r="W20" s="66" t="n">
        <v>0</v>
      </c>
      <c r="X20" s="66" t="n">
        <v>0</v>
      </c>
      <c r="Y20" s="66" t="n">
        <v>0</v>
      </c>
      <c r="Z20" s="66" t="n">
        <v>0</v>
      </c>
      <c r="AA20" s="66" t="n">
        <v>0</v>
      </c>
      <c r="AB20" s="66" t="n">
        <v>0</v>
      </c>
      <c r="AC20" s="66" t="n">
        <v>0</v>
      </c>
      <c r="AD20" s="65"/>
      <c r="AE20" s="67" t="n">
        <f aca="false">L20</f>
        <v>4774.4</v>
      </c>
      <c r="AF20" s="68" t="s">
        <v>103</v>
      </c>
      <c r="AG20" s="69" t="s">
        <v>104</v>
      </c>
    </row>
    <row r="21" s="5" customFormat="true" ht="213.75" hidden="false" customHeight="false" outlineLevel="0" collapsed="false">
      <c r="A21" s="59" t="s">
        <v>121</v>
      </c>
      <c r="B21" s="60" t="s">
        <v>122</v>
      </c>
      <c r="C21" s="70" t="str">
        <f aca="false">'[1]База проектов'!$C$65</f>
        <v>Мероприятия реализуемые за счет средств подключаемых потребителей</v>
      </c>
      <c r="D21" s="61" t="s">
        <v>123</v>
      </c>
      <c r="E21" s="61" t="s">
        <v>124</v>
      </c>
      <c r="F21" s="62" t="s">
        <v>100</v>
      </c>
      <c r="G21" s="62" t="s">
        <v>101</v>
      </c>
      <c r="H21" s="62"/>
      <c r="I21" s="62" t="s">
        <v>125</v>
      </c>
      <c r="J21" s="63" t="n">
        <v>2020</v>
      </c>
      <c r="K21" s="63" t="n">
        <v>2021</v>
      </c>
      <c r="L21" s="64" t="n">
        <f aca="false">SUM(M21:AD21)</f>
        <v>112274.2</v>
      </c>
      <c r="M21" s="65"/>
      <c r="N21" s="66" t="n">
        <v>5670</v>
      </c>
      <c r="O21" s="66" t="n">
        <v>663</v>
      </c>
      <c r="P21" s="66" t="n">
        <f aca="false">105953.1-11.9</f>
        <v>105941.2</v>
      </c>
      <c r="Q21" s="66" t="n">
        <v>0</v>
      </c>
      <c r="R21" s="66" t="n">
        <v>0</v>
      </c>
      <c r="S21" s="66" t="n">
        <v>0</v>
      </c>
      <c r="T21" s="66" t="n">
        <v>0</v>
      </c>
      <c r="U21" s="66" t="n">
        <v>0</v>
      </c>
      <c r="V21" s="66" t="n">
        <v>0</v>
      </c>
      <c r="W21" s="66" t="n">
        <v>0</v>
      </c>
      <c r="X21" s="66" t="n">
        <v>0</v>
      </c>
      <c r="Y21" s="66" t="n">
        <v>0</v>
      </c>
      <c r="Z21" s="66" t="n">
        <v>0</v>
      </c>
      <c r="AA21" s="66" t="n">
        <v>0</v>
      </c>
      <c r="AB21" s="66" t="n">
        <v>0</v>
      </c>
      <c r="AC21" s="66" t="n">
        <v>0</v>
      </c>
      <c r="AD21" s="65"/>
      <c r="AE21" s="67" t="n">
        <f aca="false">L21</f>
        <v>112274.2</v>
      </c>
      <c r="AF21" s="68" t="s">
        <v>103</v>
      </c>
      <c r="AG21" s="69" t="s">
        <v>104</v>
      </c>
    </row>
    <row r="22" s="5" customFormat="true" ht="56.25" hidden="false" customHeight="false" outlineLevel="0" collapsed="false">
      <c r="A22" s="59" t="s">
        <v>126</v>
      </c>
      <c r="B22" s="60" t="s">
        <v>127</v>
      </c>
      <c r="C22" s="70" t="s">
        <v>128</v>
      </c>
      <c r="D22" s="61" t="s">
        <v>129</v>
      </c>
      <c r="E22" s="61" t="s">
        <v>130</v>
      </c>
      <c r="F22" s="62" t="s">
        <v>100</v>
      </c>
      <c r="G22" s="62" t="s">
        <v>101</v>
      </c>
      <c r="H22" s="62"/>
      <c r="I22" s="62" t="s">
        <v>131</v>
      </c>
      <c r="J22" s="63" t="n">
        <v>2022</v>
      </c>
      <c r="K22" s="63" t="n">
        <v>2022</v>
      </c>
      <c r="L22" s="64" t="n">
        <f aca="false">SUM(M22:AD22)</f>
        <v>2025.5</v>
      </c>
      <c r="M22" s="65"/>
      <c r="N22" s="66" t="n">
        <v>0</v>
      </c>
      <c r="O22" s="66" t="n">
        <v>0</v>
      </c>
      <c r="P22" s="66" t="n">
        <v>335.6</v>
      </c>
      <c r="Q22" s="66" t="n">
        <v>1689.9</v>
      </c>
      <c r="R22" s="66" t="n">
        <v>0</v>
      </c>
      <c r="S22" s="66" t="n">
        <v>0</v>
      </c>
      <c r="T22" s="66" t="n">
        <v>0</v>
      </c>
      <c r="U22" s="66" t="n">
        <v>0</v>
      </c>
      <c r="V22" s="66" t="n">
        <v>0</v>
      </c>
      <c r="W22" s="66" t="n">
        <v>0</v>
      </c>
      <c r="X22" s="66" t="n">
        <v>0</v>
      </c>
      <c r="Y22" s="66" t="n">
        <v>0</v>
      </c>
      <c r="Z22" s="66" t="n">
        <v>0</v>
      </c>
      <c r="AA22" s="66" t="n">
        <v>0</v>
      </c>
      <c r="AB22" s="66" t="n">
        <v>0</v>
      </c>
      <c r="AC22" s="66" t="n">
        <v>0</v>
      </c>
      <c r="AD22" s="65"/>
      <c r="AE22" s="67" t="n">
        <f aca="false">L22</f>
        <v>2025.5</v>
      </c>
      <c r="AF22" s="68" t="s">
        <v>103</v>
      </c>
      <c r="AG22" s="69" t="s">
        <v>104</v>
      </c>
    </row>
    <row r="23" s="5" customFormat="true" ht="78.75" hidden="false" customHeight="false" outlineLevel="0" collapsed="false">
      <c r="A23" s="59" t="s">
        <v>132</v>
      </c>
      <c r="B23" s="60" t="s">
        <v>133</v>
      </c>
      <c r="C23" s="70" t="s">
        <v>134</v>
      </c>
      <c r="D23" s="61" t="s">
        <v>135</v>
      </c>
      <c r="E23" s="61" t="s">
        <v>136</v>
      </c>
      <c r="F23" s="62" t="s">
        <v>100</v>
      </c>
      <c r="G23" s="62" t="s">
        <v>101</v>
      </c>
      <c r="H23" s="62"/>
      <c r="I23" s="62" t="s">
        <v>137</v>
      </c>
      <c r="J23" s="63" t="n">
        <v>2022</v>
      </c>
      <c r="K23" s="63" t="n">
        <v>2022</v>
      </c>
      <c r="L23" s="64" t="n">
        <f aca="false">SUM(M23:AD23)</f>
        <v>6134.4</v>
      </c>
      <c r="M23" s="65"/>
      <c r="N23" s="66" t="n">
        <v>0</v>
      </c>
      <c r="O23" s="66" t="n">
        <v>0</v>
      </c>
      <c r="P23" s="66" t="n">
        <v>6134.4</v>
      </c>
      <c r="Q23" s="66" t="n">
        <v>0</v>
      </c>
      <c r="R23" s="66" t="n">
        <v>0</v>
      </c>
      <c r="S23" s="66" t="n">
        <v>0</v>
      </c>
      <c r="T23" s="66" t="n">
        <v>0</v>
      </c>
      <c r="U23" s="66" t="n">
        <v>0</v>
      </c>
      <c r="V23" s="66" t="n">
        <v>0</v>
      </c>
      <c r="W23" s="66" t="n">
        <v>0</v>
      </c>
      <c r="X23" s="66" t="n">
        <v>0</v>
      </c>
      <c r="Y23" s="66" t="n">
        <v>0</v>
      </c>
      <c r="Z23" s="66" t="n">
        <v>0</v>
      </c>
      <c r="AA23" s="66" t="n">
        <v>0</v>
      </c>
      <c r="AB23" s="66" t="n">
        <v>0</v>
      </c>
      <c r="AC23" s="66" t="n">
        <v>0</v>
      </c>
      <c r="AD23" s="65"/>
      <c r="AE23" s="67" t="n">
        <f aca="false">L23</f>
        <v>6134.4</v>
      </c>
      <c r="AF23" s="68" t="s">
        <v>103</v>
      </c>
      <c r="AG23" s="69" t="s">
        <v>104</v>
      </c>
    </row>
    <row r="24" s="5" customFormat="true" ht="12" hidden="false" customHeight="true" outlineLevel="0" collapsed="false">
      <c r="A24" s="71" t="s">
        <v>138</v>
      </c>
      <c r="B24" s="71"/>
      <c r="C24" s="71"/>
      <c r="D24" s="71"/>
      <c r="E24" s="71"/>
      <c r="F24" s="71"/>
      <c r="G24" s="71"/>
      <c r="H24" s="72"/>
      <c r="I24" s="72"/>
      <c r="J24" s="72"/>
      <c r="K24" s="72"/>
      <c r="L24" s="73" t="n">
        <f aca="false">SUM(N24:AC24)</f>
        <v>138124.2</v>
      </c>
      <c r="M24" s="74"/>
      <c r="N24" s="75" t="n">
        <f aca="false">SUM(N17:N23)</f>
        <v>10578.9</v>
      </c>
      <c r="O24" s="75" t="n">
        <f aca="false">SUM(O17:O23)</f>
        <v>1830.7</v>
      </c>
      <c r="P24" s="75" t="n">
        <f aca="false">SUM(P17:P23)</f>
        <v>124024.7</v>
      </c>
      <c r="Q24" s="75" t="n">
        <f aca="false">SUM(Q17:Q23)</f>
        <v>1689.9</v>
      </c>
      <c r="R24" s="75" t="n">
        <f aca="false">SUM(R17:R23)</f>
        <v>0</v>
      </c>
      <c r="S24" s="75" t="n">
        <f aca="false">SUM(S17:S23)</f>
        <v>0</v>
      </c>
      <c r="T24" s="75" t="n">
        <f aca="false">SUM(T17:T23)</f>
        <v>0</v>
      </c>
      <c r="U24" s="75" t="n">
        <f aca="false">SUM(U17:U23)</f>
        <v>0</v>
      </c>
      <c r="V24" s="75" t="n">
        <f aca="false">SUM(V17:V23)</f>
        <v>0</v>
      </c>
      <c r="W24" s="75" t="n">
        <f aca="false">SUM(W17:W23)</f>
        <v>0</v>
      </c>
      <c r="X24" s="75" t="n">
        <f aca="false">SUM(X17:X23)</f>
        <v>0</v>
      </c>
      <c r="Y24" s="75" t="n">
        <f aca="false">SUM(Y17:Y23)</f>
        <v>0</v>
      </c>
      <c r="Z24" s="75" t="n">
        <f aca="false">SUM(Z17:Z23)</f>
        <v>0</v>
      </c>
      <c r="AA24" s="75" t="n">
        <f aca="false">SUM(AA17:AA23)</f>
        <v>0</v>
      </c>
      <c r="AB24" s="75" t="n">
        <f aca="false">SUM(AB17:AB23)</f>
        <v>0</v>
      </c>
      <c r="AC24" s="75" t="n">
        <f aca="false">SUM(AC17:AC23)</f>
        <v>0</v>
      </c>
      <c r="AD24" s="76"/>
      <c r="AE24" s="76"/>
      <c r="AF24" s="76"/>
    </row>
    <row r="25" s="5" customFormat="true" ht="12" hidden="false" customHeight="true" outlineLevel="0" collapsed="false">
      <c r="A25" s="77" t="s">
        <v>139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9"/>
      <c r="AF25" s="80"/>
    </row>
    <row r="26" s="5" customFormat="true" ht="12" hidden="false" customHeight="true" outlineLevel="0" collapsed="false">
      <c r="A26" s="81" t="s">
        <v>140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3"/>
      <c r="AF26" s="84"/>
    </row>
    <row r="27" s="5" customFormat="true" ht="12" hidden="false" customHeight="true" outlineLevel="0" collapsed="false">
      <c r="A27" s="85" t="s">
        <v>141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86"/>
      <c r="AF27" s="87"/>
    </row>
    <row r="28" s="5" customFormat="true" ht="12" hidden="false" customHeight="true" outlineLevel="0" collapsed="false">
      <c r="A28" s="88" t="s">
        <v>142</v>
      </c>
      <c r="B28" s="89"/>
      <c r="C28" s="89"/>
      <c r="D28" s="89"/>
      <c r="E28" s="89"/>
      <c r="F28" s="89"/>
      <c r="G28" s="89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/>
      <c r="AF28" s="80"/>
    </row>
    <row r="29" s="5" customFormat="true" ht="12" hidden="false" customHeight="true" outlineLevel="0" collapsed="false">
      <c r="A29" s="81" t="s">
        <v>143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4"/>
    </row>
    <row r="30" s="5" customFormat="true" ht="12" hidden="false" customHeight="true" outlineLevel="0" collapsed="false">
      <c r="A30" s="71" t="s">
        <v>144</v>
      </c>
      <c r="B30" s="71"/>
      <c r="C30" s="71"/>
      <c r="D30" s="71"/>
      <c r="E30" s="71"/>
      <c r="F30" s="71"/>
      <c r="G30" s="71"/>
      <c r="H30" s="72"/>
      <c r="I30" s="72"/>
      <c r="J30" s="72"/>
      <c r="K30" s="72"/>
      <c r="L30" s="73" t="n">
        <f aca="false">L24</f>
        <v>138124.2</v>
      </c>
      <c r="M30" s="74"/>
      <c r="N30" s="90" t="n">
        <f aca="false">N24</f>
        <v>10578.9</v>
      </c>
      <c r="O30" s="90" t="n">
        <f aca="false">O24</f>
        <v>1830.7</v>
      </c>
      <c r="P30" s="90" t="n">
        <f aca="false">P24</f>
        <v>124024.7</v>
      </c>
      <c r="Q30" s="90" t="n">
        <f aca="false">Q24</f>
        <v>1689.9</v>
      </c>
      <c r="R30" s="90" t="n">
        <f aca="false">R24</f>
        <v>0</v>
      </c>
      <c r="S30" s="90" t="n">
        <f aca="false">S24</f>
        <v>0</v>
      </c>
      <c r="T30" s="90" t="n">
        <f aca="false">T24</f>
        <v>0</v>
      </c>
      <c r="U30" s="90" t="n">
        <f aca="false">U24</f>
        <v>0</v>
      </c>
      <c r="V30" s="90" t="n">
        <f aca="false">V24</f>
        <v>0</v>
      </c>
      <c r="W30" s="90" t="n">
        <f aca="false">W24</f>
        <v>0</v>
      </c>
      <c r="X30" s="90" t="n">
        <f aca="false">X24</f>
        <v>0</v>
      </c>
      <c r="Y30" s="90" t="n">
        <f aca="false">Y24</f>
        <v>0</v>
      </c>
      <c r="Z30" s="90" t="n">
        <f aca="false">Z24</f>
        <v>0</v>
      </c>
      <c r="AA30" s="90" t="n">
        <f aca="false">AA24</f>
        <v>0</v>
      </c>
      <c r="AB30" s="90" t="n">
        <f aca="false">AB24</f>
        <v>0</v>
      </c>
      <c r="AC30" s="90" t="n">
        <f aca="false">AC24</f>
        <v>0</v>
      </c>
      <c r="AD30" s="76"/>
      <c r="AE30" s="91"/>
      <c r="AF30" s="91"/>
    </row>
    <row r="31" s="55" customFormat="true" ht="12" hidden="false" customHeight="true" outlineLevel="0" collapsed="false">
      <c r="A31" s="92" t="s">
        <v>145</v>
      </c>
      <c r="B31" s="93"/>
      <c r="C31" s="93"/>
      <c r="D31" s="93"/>
      <c r="E31" s="93"/>
      <c r="F31" s="93"/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  <c r="AF31" s="95"/>
    </row>
    <row r="32" s="55" customFormat="true" ht="12" hidden="false" customHeight="true" outlineLevel="0" collapsed="false">
      <c r="A32" s="96" t="s">
        <v>146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8"/>
      <c r="AF32" s="98"/>
    </row>
    <row r="33" s="5" customFormat="true" ht="45" hidden="false" customHeight="false" outlineLevel="0" collapsed="false">
      <c r="A33" s="59" t="s">
        <v>147</v>
      </c>
      <c r="B33" s="59"/>
      <c r="C33" s="61" t="s">
        <v>148</v>
      </c>
      <c r="D33" s="62" t="s">
        <v>149</v>
      </c>
      <c r="E33" s="61" t="s">
        <v>150</v>
      </c>
      <c r="F33" s="62" t="s">
        <v>100</v>
      </c>
      <c r="G33" s="62" t="s">
        <v>101</v>
      </c>
      <c r="H33" s="62" t="n">
        <v>0</v>
      </c>
      <c r="I33" s="62" t="s">
        <v>151</v>
      </c>
      <c r="J33" s="63" t="n">
        <v>2020</v>
      </c>
      <c r="K33" s="63" t="n">
        <v>2020</v>
      </c>
      <c r="L33" s="64" t="n">
        <f aca="false">SUM(M33:AD33)</f>
        <v>3751.8</v>
      </c>
      <c r="M33" s="65"/>
      <c r="N33" s="66" t="n">
        <v>3751.8</v>
      </c>
      <c r="O33" s="66" t="n">
        <v>0</v>
      </c>
      <c r="P33" s="66" t="n">
        <v>0</v>
      </c>
      <c r="Q33" s="66" t="n">
        <v>0</v>
      </c>
      <c r="R33" s="66" t="n">
        <v>0</v>
      </c>
      <c r="S33" s="66" t="n">
        <v>0</v>
      </c>
      <c r="T33" s="66" t="n">
        <v>0</v>
      </c>
      <c r="U33" s="66" t="n">
        <v>0</v>
      </c>
      <c r="V33" s="66" t="n">
        <v>0</v>
      </c>
      <c r="W33" s="66" t="n">
        <v>0</v>
      </c>
      <c r="X33" s="66" t="n">
        <v>0</v>
      </c>
      <c r="Y33" s="66" t="n">
        <v>0</v>
      </c>
      <c r="Z33" s="66" t="n">
        <v>0</v>
      </c>
      <c r="AA33" s="66" t="n">
        <v>0</v>
      </c>
      <c r="AB33" s="66" t="n">
        <v>0</v>
      </c>
      <c r="AC33" s="66" t="n">
        <v>0</v>
      </c>
      <c r="AD33" s="65"/>
      <c r="AE33" s="67"/>
      <c r="AF33" s="68" t="s">
        <v>152</v>
      </c>
      <c r="AG33" s="69" t="s">
        <v>104</v>
      </c>
    </row>
    <row r="34" s="5" customFormat="true" ht="12" hidden="false" customHeight="true" outlineLevel="0" collapsed="false">
      <c r="A34" s="71" t="s">
        <v>153</v>
      </c>
      <c r="B34" s="71"/>
      <c r="C34" s="71"/>
      <c r="D34" s="71"/>
      <c r="E34" s="71"/>
      <c r="F34" s="71"/>
      <c r="G34" s="71"/>
      <c r="H34" s="72"/>
      <c r="I34" s="72"/>
      <c r="J34" s="72"/>
      <c r="K34" s="72"/>
      <c r="L34" s="73" t="n">
        <f aca="false">SUM(N34:AC34)</f>
        <v>3751.8</v>
      </c>
      <c r="M34" s="74"/>
      <c r="N34" s="75" t="n">
        <f aca="false">SUM(N33:N33)</f>
        <v>3751.8</v>
      </c>
      <c r="O34" s="75" t="n">
        <f aca="false">SUM(O33:O33)</f>
        <v>0</v>
      </c>
      <c r="P34" s="75" t="n">
        <f aca="false">SUM(P33:P33)</f>
        <v>0</v>
      </c>
      <c r="Q34" s="75" t="n">
        <f aca="false">SUM(Q33:Q33)</f>
        <v>0</v>
      </c>
      <c r="R34" s="75" t="n">
        <f aca="false">SUM(R33:R33)</f>
        <v>0</v>
      </c>
      <c r="S34" s="75" t="n">
        <f aca="false">SUM(S33:S33)</f>
        <v>0</v>
      </c>
      <c r="T34" s="75" t="n">
        <f aca="false">SUM(T33:T33)</f>
        <v>0</v>
      </c>
      <c r="U34" s="75" t="n">
        <f aca="false">SUM(U33:U33)</f>
        <v>0</v>
      </c>
      <c r="V34" s="75" t="n">
        <f aca="false">SUM(V33:V33)</f>
        <v>0</v>
      </c>
      <c r="W34" s="75" t="n">
        <f aca="false">SUM(W33:W33)</f>
        <v>0</v>
      </c>
      <c r="X34" s="75" t="n">
        <f aca="false">SUM(X33:X33)</f>
        <v>0</v>
      </c>
      <c r="Y34" s="75" t="n">
        <f aca="false">SUM(Y33:Y33)</f>
        <v>0</v>
      </c>
      <c r="Z34" s="75" t="n">
        <f aca="false">SUM(Z33:Z33)</f>
        <v>0</v>
      </c>
      <c r="AA34" s="75" t="n">
        <f aca="false">SUM(AA33:AA33)</f>
        <v>0</v>
      </c>
      <c r="AB34" s="75" t="n">
        <f aca="false">SUM(AB33:AB33)</f>
        <v>0</v>
      </c>
      <c r="AC34" s="75" t="n">
        <f aca="false">SUM(AC33:AC33)</f>
        <v>0</v>
      </c>
      <c r="AD34" s="76"/>
      <c r="AE34" s="76"/>
      <c r="AF34" s="76"/>
    </row>
    <row r="35" s="5" customFormat="true" ht="12" hidden="false" customHeight="true" outlineLevel="0" collapsed="false">
      <c r="A35" s="92" t="s">
        <v>154</v>
      </c>
      <c r="B35" s="93"/>
      <c r="C35" s="93"/>
      <c r="D35" s="93"/>
      <c r="E35" s="93"/>
      <c r="F35" s="93"/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5"/>
      <c r="AF35" s="99"/>
    </row>
    <row r="36" s="5" customFormat="true" ht="12" hidden="false" customHeight="true" outlineLevel="0" collapsed="false">
      <c r="A36" s="96" t="s">
        <v>155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8"/>
      <c r="AF36" s="100"/>
    </row>
    <row r="37" s="5" customFormat="true" ht="12" hidden="false" customHeight="true" outlineLevel="0" collapsed="false">
      <c r="A37" s="101" t="s">
        <v>156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2"/>
    </row>
    <row r="38" s="5" customFormat="true" ht="45" hidden="false" customHeight="false" outlineLevel="0" collapsed="false">
      <c r="A38" s="103" t="s">
        <v>157</v>
      </c>
      <c r="B38" s="60"/>
      <c r="C38" s="61" t="s">
        <v>158</v>
      </c>
      <c r="D38" s="62" t="s">
        <v>149</v>
      </c>
      <c r="E38" s="61" t="s">
        <v>159</v>
      </c>
      <c r="F38" s="62" t="s">
        <v>100</v>
      </c>
      <c r="G38" s="62" t="s">
        <v>101</v>
      </c>
      <c r="H38" s="62" t="s">
        <v>160</v>
      </c>
      <c r="I38" s="62" t="s">
        <v>161</v>
      </c>
      <c r="J38" s="63" t="n">
        <v>2020</v>
      </c>
      <c r="K38" s="63" t="n">
        <v>2020</v>
      </c>
      <c r="L38" s="64" t="n">
        <f aca="false">SUM(M38:AD38)</f>
        <v>67732.5</v>
      </c>
      <c r="M38" s="65"/>
      <c r="N38" s="66" t="n">
        <v>67732.5</v>
      </c>
      <c r="O38" s="66" t="n">
        <v>0</v>
      </c>
      <c r="P38" s="66" t="n">
        <v>0</v>
      </c>
      <c r="Q38" s="66" t="n">
        <v>0</v>
      </c>
      <c r="R38" s="66" t="n">
        <v>0</v>
      </c>
      <c r="S38" s="66" t="n">
        <v>0</v>
      </c>
      <c r="T38" s="66" t="n">
        <v>0</v>
      </c>
      <c r="U38" s="66" t="n">
        <v>0</v>
      </c>
      <c r="V38" s="66" t="n">
        <v>0</v>
      </c>
      <c r="W38" s="66" t="n">
        <v>0</v>
      </c>
      <c r="X38" s="66" t="n">
        <v>0</v>
      </c>
      <c r="Y38" s="66" t="n">
        <v>0</v>
      </c>
      <c r="Z38" s="66" t="n">
        <v>0</v>
      </c>
      <c r="AA38" s="66" t="n">
        <v>0</v>
      </c>
      <c r="AB38" s="66" t="n">
        <v>0</v>
      </c>
      <c r="AC38" s="66" t="n">
        <v>0</v>
      </c>
      <c r="AD38" s="65"/>
      <c r="AE38" s="67"/>
      <c r="AF38" s="68" t="s">
        <v>152</v>
      </c>
      <c r="AG38" s="69" t="s">
        <v>104</v>
      </c>
    </row>
    <row r="39" s="5" customFormat="true" ht="45" hidden="false" customHeight="false" outlineLevel="0" collapsed="false">
      <c r="A39" s="103" t="s">
        <v>162</v>
      </c>
      <c r="B39" s="60"/>
      <c r="C39" s="61" t="s">
        <v>163</v>
      </c>
      <c r="D39" s="62" t="s">
        <v>149</v>
      </c>
      <c r="E39" s="61" t="s">
        <v>164</v>
      </c>
      <c r="F39" s="62" t="s">
        <v>100</v>
      </c>
      <c r="G39" s="62" t="s">
        <v>101</v>
      </c>
      <c r="H39" s="62" t="s">
        <v>165</v>
      </c>
      <c r="I39" s="62" t="s">
        <v>166</v>
      </c>
      <c r="J39" s="63" t="n">
        <v>2020</v>
      </c>
      <c r="K39" s="63" t="n">
        <v>2020</v>
      </c>
      <c r="L39" s="64" t="n">
        <f aca="false">SUM(M39:AD39)</f>
        <v>45952.4</v>
      </c>
      <c r="M39" s="65"/>
      <c r="N39" s="66" t="n">
        <f aca="false">59988.1-14035.7</f>
        <v>45952.4</v>
      </c>
      <c r="O39" s="66" t="n">
        <v>0</v>
      </c>
      <c r="P39" s="66" t="n">
        <v>0</v>
      </c>
      <c r="Q39" s="66" t="n">
        <v>0</v>
      </c>
      <c r="R39" s="66" t="n">
        <v>0</v>
      </c>
      <c r="S39" s="66" t="n">
        <v>0</v>
      </c>
      <c r="T39" s="66" t="n">
        <v>0</v>
      </c>
      <c r="U39" s="66" t="n">
        <v>0</v>
      </c>
      <c r="V39" s="66" t="n">
        <v>0</v>
      </c>
      <c r="W39" s="66" t="n">
        <v>0</v>
      </c>
      <c r="X39" s="66" t="n">
        <v>0</v>
      </c>
      <c r="Y39" s="66" t="n">
        <v>0</v>
      </c>
      <c r="Z39" s="66" t="n">
        <v>0</v>
      </c>
      <c r="AA39" s="66" t="n">
        <v>0</v>
      </c>
      <c r="AB39" s="66" t="n">
        <v>0</v>
      </c>
      <c r="AC39" s="66" t="n">
        <v>0</v>
      </c>
      <c r="AD39" s="65"/>
      <c r="AE39" s="67"/>
      <c r="AF39" s="68" t="s">
        <v>167</v>
      </c>
      <c r="AG39" s="69" t="s">
        <v>104</v>
      </c>
    </row>
    <row r="40" s="5" customFormat="true" ht="45" hidden="false" customHeight="false" outlineLevel="0" collapsed="false">
      <c r="A40" s="103" t="s">
        <v>168</v>
      </c>
      <c r="B40" s="60"/>
      <c r="C40" s="61" t="s">
        <v>163</v>
      </c>
      <c r="D40" s="62" t="s">
        <v>149</v>
      </c>
      <c r="E40" s="61" t="s">
        <v>164</v>
      </c>
      <c r="F40" s="62" t="s">
        <v>100</v>
      </c>
      <c r="G40" s="62" t="s">
        <v>101</v>
      </c>
      <c r="H40" s="62" t="s">
        <v>165</v>
      </c>
      <c r="I40" s="62" t="s">
        <v>166</v>
      </c>
      <c r="J40" s="63" t="n">
        <v>2020</v>
      </c>
      <c r="K40" s="63" t="n">
        <v>2020</v>
      </c>
      <c r="L40" s="64" t="n">
        <f aca="false">SUM(M40:AD40)</f>
        <v>14035.7</v>
      </c>
      <c r="M40" s="65"/>
      <c r="N40" s="66" t="n">
        <v>14035.7</v>
      </c>
      <c r="O40" s="66" t="n">
        <v>0</v>
      </c>
      <c r="P40" s="66" t="n">
        <v>0</v>
      </c>
      <c r="Q40" s="66" t="n">
        <v>0</v>
      </c>
      <c r="R40" s="66" t="n">
        <v>0</v>
      </c>
      <c r="S40" s="66" t="n">
        <v>0</v>
      </c>
      <c r="T40" s="66" t="n">
        <v>0</v>
      </c>
      <c r="U40" s="66" t="n">
        <v>0</v>
      </c>
      <c r="V40" s="66" t="n">
        <v>0</v>
      </c>
      <c r="W40" s="66" t="n">
        <v>0</v>
      </c>
      <c r="X40" s="66" t="n">
        <v>0</v>
      </c>
      <c r="Y40" s="66" t="n">
        <v>0</v>
      </c>
      <c r="Z40" s="66" t="n">
        <v>0</v>
      </c>
      <c r="AA40" s="66" t="n">
        <v>0</v>
      </c>
      <c r="AB40" s="66" t="n">
        <v>0</v>
      </c>
      <c r="AC40" s="66" t="n">
        <v>0</v>
      </c>
      <c r="AD40" s="65"/>
      <c r="AE40" s="67"/>
      <c r="AF40" s="68" t="s">
        <v>152</v>
      </c>
      <c r="AG40" s="69" t="s">
        <v>104</v>
      </c>
    </row>
    <row r="41" s="5" customFormat="true" ht="90" hidden="false" customHeight="false" outlineLevel="0" collapsed="false">
      <c r="A41" s="103" t="s">
        <v>169</v>
      </c>
      <c r="B41" s="60"/>
      <c r="C41" s="104" t="s">
        <v>170</v>
      </c>
      <c r="D41" s="61" t="s">
        <v>171</v>
      </c>
      <c r="E41" s="61" t="s">
        <v>172</v>
      </c>
      <c r="F41" s="62" t="s">
        <v>100</v>
      </c>
      <c r="G41" s="62" t="s">
        <v>101</v>
      </c>
      <c r="H41" s="62" t="s">
        <v>173</v>
      </c>
      <c r="I41" s="62" t="s">
        <v>174</v>
      </c>
      <c r="J41" s="63" t="n">
        <v>2020</v>
      </c>
      <c r="K41" s="63" t="n">
        <v>2020</v>
      </c>
      <c r="L41" s="64" t="n">
        <f aca="false">SUM(M41:AD41)</f>
        <v>15015.7</v>
      </c>
      <c r="M41" s="65"/>
      <c r="N41" s="66" t="n">
        <v>15015.7</v>
      </c>
      <c r="O41" s="66" t="n">
        <v>0</v>
      </c>
      <c r="P41" s="66" t="n">
        <v>0</v>
      </c>
      <c r="Q41" s="66" t="n">
        <v>0</v>
      </c>
      <c r="R41" s="66" t="n">
        <v>0</v>
      </c>
      <c r="S41" s="66" t="n">
        <v>0</v>
      </c>
      <c r="T41" s="66" t="n">
        <v>0</v>
      </c>
      <c r="U41" s="66" t="n">
        <v>0</v>
      </c>
      <c r="V41" s="66" t="n">
        <v>0</v>
      </c>
      <c r="W41" s="66" t="n">
        <v>0</v>
      </c>
      <c r="X41" s="66" t="n">
        <v>0</v>
      </c>
      <c r="Y41" s="66" t="n">
        <v>0</v>
      </c>
      <c r="Z41" s="66" t="n">
        <v>0</v>
      </c>
      <c r="AA41" s="66" t="n">
        <v>0</v>
      </c>
      <c r="AB41" s="66" t="n">
        <v>0</v>
      </c>
      <c r="AC41" s="66" t="n">
        <v>0</v>
      </c>
      <c r="AD41" s="65"/>
      <c r="AE41" s="67"/>
      <c r="AF41" s="68" t="s">
        <v>167</v>
      </c>
      <c r="AG41" s="69" t="s">
        <v>104</v>
      </c>
    </row>
    <row r="42" s="5" customFormat="true" ht="45" hidden="false" customHeight="false" outlineLevel="0" collapsed="false">
      <c r="A42" s="103" t="s">
        <v>175</v>
      </c>
      <c r="B42" s="60"/>
      <c r="C42" s="104" t="s">
        <v>176</v>
      </c>
      <c r="D42" s="62" t="s">
        <v>149</v>
      </c>
      <c r="E42" s="61" t="s">
        <v>177</v>
      </c>
      <c r="F42" s="62" t="s">
        <v>100</v>
      </c>
      <c r="G42" s="62" t="s">
        <v>101</v>
      </c>
      <c r="H42" s="62" t="s">
        <v>178</v>
      </c>
      <c r="I42" s="62" t="s">
        <v>179</v>
      </c>
      <c r="J42" s="63" t="n">
        <v>2020</v>
      </c>
      <c r="K42" s="63" t="n">
        <v>2020</v>
      </c>
      <c r="L42" s="64" t="n">
        <f aca="false">SUM(M42:AD42)</f>
        <v>59414.5</v>
      </c>
      <c r="M42" s="65"/>
      <c r="N42" s="66" t="n">
        <v>59414.5</v>
      </c>
      <c r="O42" s="66" t="n">
        <v>0</v>
      </c>
      <c r="P42" s="66" t="n">
        <v>0</v>
      </c>
      <c r="Q42" s="66" t="n">
        <v>0</v>
      </c>
      <c r="R42" s="66" t="n">
        <v>0</v>
      </c>
      <c r="S42" s="66" t="n">
        <v>0</v>
      </c>
      <c r="T42" s="66" t="n">
        <v>0</v>
      </c>
      <c r="U42" s="66" t="n">
        <v>0</v>
      </c>
      <c r="V42" s="66" t="n">
        <v>0</v>
      </c>
      <c r="W42" s="66" t="n">
        <v>0</v>
      </c>
      <c r="X42" s="66" t="n">
        <v>0</v>
      </c>
      <c r="Y42" s="66" t="n">
        <v>0</v>
      </c>
      <c r="Z42" s="66" t="n">
        <v>0</v>
      </c>
      <c r="AA42" s="66" t="n">
        <v>0</v>
      </c>
      <c r="AB42" s="66" t="n">
        <v>0</v>
      </c>
      <c r="AC42" s="66" t="n">
        <v>0</v>
      </c>
      <c r="AD42" s="65"/>
      <c r="AE42" s="67"/>
      <c r="AF42" s="68" t="s">
        <v>167</v>
      </c>
      <c r="AG42" s="69" t="s">
        <v>104</v>
      </c>
    </row>
    <row r="43" s="5" customFormat="true" ht="45" hidden="false" customHeight="false" outlineLevel="0" collapsed="false">
      <c r="A43" s="103" t="s">
        <v>180</v>
      </c>
      <c r="B43" s="60"/>
      <c r="C43" s="104" t="s">
        <v>181</v>
      </c>
      <c r="D43" s="62" t="s">
        <v>149</v>
      </c>
      <c r="E43" s="61" t="s">
        <v>182</v>
      </c>
      <c r="F43" s="62" t="s">
        <v>100</v>
      </c>
      <c r="G43" s="62" t="s">
        <v>101</v>
      </c>
      <c r="H43" s="62" t="s">
        <v>183</v>
      </c>
      <c r="I43" s="62" t="s">
        <v>184</v>
      </c>
      <c r="J43" s="63" t="n">
        <v>2020</v>
      </c>
      <c r="K43" s="63" t="n">
        <v>2020</v>
      </c>
      <c r="L43" s="64" t="n">
        <f aca="false">SUM(M43:AD43)</f>
        <v>15490.4</v>
      </c>
      <c r="M43" s="65"/>
      <c r="N43" s="66" t="n">
        <v>15490.4</v>
      </c>
      <c r="O43" s="66" t="n">
        <v>0</v>
      </c>
      <c r="P43" s="66" t="n">
        <v>0</v>
      </c>
      <c r="Q43" s="66" t="n">
        <v>0</v>
      </c>
      <c r="R43" s="66" t="n">
        <v>0</v>
      </c>
      <c r="S43" s="66" t="n">
        <v>0</v>
      </c>
      <c r="T43" s="66" t="n">
        <v>0</v>
      </c>
      <c r="U43" s="66" t="n">
        <v>0</v>
      </c>
      <c r="V43" s="66" t="n">
        <v>0</v>
      </c>
      <c r="W43" s="66" t="n">
        <v>0</v>
      </c>
      <c r="X43" s="66" t="n">
        <v>0</v>
      </c>
      <c r="Y43" s="66" t="n">
        <v>0</v>
      </c>
      <c r="Z43" s="66" t="n">
        <v>0</v>
      </c>
      <c r="AA43" s="66" t="n">
        <v>0</v>
      </c>
      <c r="AB43" s="66" t="n">
        <v>0</v>
      </c>
      <c r="AC43" s="66" t="n">
        <v>0</v>
      </c>
      <c r="AD43" s="65"/>
      <c r="AE43" s="67"/>
      <c r="AF43" s="68" t="s">
        <v>167</v>
      </c>
      <c r="AG43" s="69" t="s">
        <v>104</v>
      </c>
    </row>
    <row r="44" s="5" customFormat="true" ht="33.75" hidden="false" customHeight="false" outlineLevel="0" collapsed="false">
      <c r="A44" s="103" t="s">
        <v>185</v>
      </c>
      <c r="B44" s="60"/>
      <c r="C44" s="104" t="s">
        <v>186</v>
      </c>
      <c r="D44" s="62" t="s">
        <v>149</v>
      </c>
      <c r="E44" s="61" t="s">
        <v>187</v>
      </c>
      <c r="F44" s="62"/>
      <c r="G44" s="62"/>
      <c r="H44" s="62"/>
      <c r="I44" s="62"/>
      <c r="J44" s="63" t="n">
        <v>2020</v>
      </c>
      <c r="K44" s="63" t="n">
        <v>2020</v>
      </c>
      <c r="L44" s="64" t="n">
        <f aca="false">SUM(M44:AD44)</f>
        <v>3845</v>
      </c>
      <c r="M44" s="65"/>
      <c r="N44" s="66" t="n">
        <v>3845</v>
      </c>
      <c r="O44" s="66" t="n">
        <v>0</v>
      </c>
      <c r="P44" s="66" t="n">
        <v>0</v>
      </c>
      <c r="Q44" s="66" t="n">
        <v>0</v>
      </c>
      <c r="R44" s="66" t="n">
        <v>0</v>
      </c>
      <c r="S44" s="66" t="n">
        <v>0</v>
      </c>
      <c r="T44" s="66" t="n">
        <v>0</v>
      </c>
      <c r="U44" s="66" t="n">
        <v>0</v>
      </c>
      <c r="V44" s="66" t="n">
        <v>0</v>
      </c>
      <c r="W44" s="66" t="n">
        <v>0</v>
      </c>
      <c r="X44" s="66" t="n">
        <v>0</v>
      </c>
      <c r="Y44" s="66" t="n">
        <v>0</v>
      </c>
      <c r="Z44" s="66" t="n">
        <v>0</v>
      </c>
      <c r="AA44" s="66" t="n">
        <v>0</v>
      </c>
      <c r="AB44" s="66" t="n">
        <v>0</v>
      </c>
      <c r="AC44" s="66" t="n">
        <v>0</v>
      </c>
      <c r="AD44" s="65"/>
      <c r="AE44" s="67"/>
      <c r="AF44" s="68" t="s">
        <v>152</v>
      </c>
      <c r="AG44" s="69" t="s">
        <v>104</v>
      </c>
    </row>
    <row r="45" s="5" customFormat="true" ht="33.75" hidden="false" customHeight="false" outlineLevel="0" collapsed="false">
      <c r="A45" s="103" t="s">
        <v>188</v>
      </c>
      <c r="B45" s="60" t="s">
        <v>189</v>
      </c>
      <c r="C45" s="104" t="s">
        <v>190</v>
      </c>
      <c r="D45" s="62" t="s">
        <v>149</v>
      </c>
      <c r="E45" s="61" t="s">
        <v>191</v>
      </c>
      <c r="F45" s="62"/>
      <c r="G45" s="62"/>
      <c r="H45" s="62"/>
      <c r="I45" s="62"/>
      <c r="J45" s="63" t="n">
        <v>2020</v>
      </c>
      <c r="K45" s="63" t="n">
        <v>2020</v>
      </c>
      <c r="L45" s="64" t="n">
        <f aca="false">SUM(M45:AD45)</f>
        <v>29748</v>
      </c>
      <c r="M45" s="65"/>
      <c r="N45" s="66" t="n">
        <v>3655</v>
      </c>
      <c r="O45" s="66" t="n">
        <v>0</v>
      </c>
      <c r="P45" s="66" t="n">
        <v>0</v>
      </c>
      <c r="Q45" s="66" t="n">
        <v>26093</v>
      </c>
      <c r="R45" s="66" t="n">
        <v>0</v>
      </c>
      <c r="S45" s="66" t="n">
        <v>0</v>
      </c>
      <c r="T45" s="66" t="n">
        <v>0</v>
      </c>
      <c r="U45" s="66" t="n">
        <v>0</v>
      </c>
      <c r="V45" s="66" t="n">
        <v>0</v>
      </c>
      <c r="W45" s="66" t="n">
        <v>0</v>
      </c>
      <c r="X45" s="66" t="n">
        <v>0</v>
      </c>
      <c r="Y45" s="66" t="n">
        <v>0</v>
      </c>
      <c r="Z45" s="66" t="n">
        <v>0</v>
      </c>
      <c r="AA45" s="66" t="n">
        <v>0</v>
      </c>
      <c r="AB45" s="66" t="n">
        <v>0</v>
      </c>
      <c r="AC45" s="66" t="n">
        <v>0</v>
      </c>
      <c r="AD45" s="65"/>
      <c r="AE45" s="67"/>
      <c r="AF45" s="68" t="s">
        <v>152</v>
      </c>
      <c r="AG45" s="69" t="s">
        <v>104</v>
      </c>
    </row>
    <row r="46" s="5" customFormat="true" ht="45" hidden="false" customHeight="false" outlineLevel="0" collapsed="false">
      <c r="A46" s="103" t="s">
        <v>192</v>
      </c>
      <c r="B46" s="60"/>
      <c r="C46" s="104" t="s">
        <v>193</v>
      </c>
      <c r="D46" s="62" t="s">
        <v>149</v>
      </c>
      <c r="E46" s="61" t="s">
        <v>194</v>
      </c>
      <c r="F46" s="62" t="s">
        <v>100</v>
      </c>
      <c r="G46" s="62" t="s">
        <v>101</v>
      </c>
      <c r="H46" s="62" t="s">
        <v>195</v>
      </c>
      <c r="I46" s="62" t="s">
        <v>196</v>
      </c>
      <c r="J46" s="63" t="n">
        <v>2020</v>
      </c>
      <c r="K46" s="63" t="n">
        <v>2020</v>
      </c>
      <c r="L46" s="64" t="n">
        <f aca="false">SUM(M46:AD46)</f>
        <v>1233.1</v>
      </c>
      <c r="M46" s="65"/>
      <c r="N46" s="66" t="n">
        <v>1233.1</v>
      </c>
      <c r="O46" s="66" t="n">
        <v>0</v>
      </c>
      <c r="P46" s="66" t="n">
        <v>0</v>
      </c>
      <c r="Q46" s="66" t="n">
        <v>0</v>
      </c>
      <c r="R46" s="66" t="n">
        <v>0</v>
      </c>
      <c r="S46" s="66" t="n">
        <v>0</v>
      </c>
      <c r="T46" s="66" t="n">
        <v>0</v>
      </c>
      <c r="U46" s="66" t="n">
        <v>0</v>
      </c>
      <c r="V46" s="66" t="n">
        <v>0</v>
      </c>
      <c r="W46" s="66" t="n">
        <v>0</v>
      </c>
      <c r="X46" s="66" t="n">
        <v>0</v>
      </c>
      <c r="Y46" s="66" t="n">
        <v>0</v>
      </c>
      <c r="Z46" s="66" t="n">
        <v>0</v>
      </c>
      <c r="AA46" s="66" t="n">
        <v>0</v>
      </c>
      <c r="AB46" s="66" t="n">
        <v>0</v>
      </c>
      <c r="AC46" s="66" t="n">
        <v>0</v>
      </c>
      <c r="AD46" s="65"/>
      <c r="AE46" s="67"/>
      <c r="AF46" s="68" t="s">
        <v>152</v>
      </c>
      <c r="AG46" s="69" t="s">
        <v>104</v>
      </c>
    </row>
    <row r="47" s="5" customFormat="true" ht="78.75" hidden="false" customHeight="false" outlineLevel="0" collapsed="false">
      <c r="A47" s="103" t="s">
        <v>197</v>
      </c>
      <c r="B47" s="60"/>
      <c r="C47" s="105" t="s">
        <v>198</v>
      </c>
      <c r="D47" s="62" t="s">
        <v>199</v>
      </c>
      <c r="E47" s="61" t="s">
        <v>187</v>
      </c>
      <c r="F47" s="62"/>
      <c r="G47" s="62"/>
      <c r="H47" s="62" t="s">
        <v>200</v>
      </c>
      <c r="I47" s="62" t="s">
        <v>201</v>
      </c>
      <c r="J47" s="63" t="n">
        <v>2021</v>
      </c>
      <c r="K47" s="63" t="n">
        <v>2021</v>
      </c>
      <c r="L47" s="64" t="n">
        <f aca="false">SUM(M47:AD47)</f>
        <v>46711.4</v>
      </c>
      <c r="M47" s="65"/>
      <c r="N47" s="66" t="n">
        <v>0</v>
      </c>
      <c r="O47" s="66" t="n">
        <v>46711.4</v>
      </c>
      <c r="P47" s="66" t="n">
        <v>0</v>
      </c>
      <c r="Q47" s="66" t="n">
        <v>0</v>
      </c>
      <c r="R47" s="66" t="n">
        <v>0</v>
      </c>
      <c r="S47" s="66" t="n">
        <v>0</v>
      </c>
      <c r="T47" s="66" t="n">
        <v>0</v>
      </c>
      <c r="U47" s="66" t="n">
        <v>0</v>
      </c>
      <c r="V47" s="66" t="n">
        <v>0</v>
      </c>
      <c r="W47" s="66" t="n">
        <v>0</v>
      </c>
      <c r="X47" s="66" t="n">
        <v>0</v>
      </c>
      <c r="Y47" s="66" t="n">
        <v>0</v>
      </c>
      <c r="Z47" s="66" t="n">
        <v>0</v>
      </c>
      <c r="AA47" s="66" t="n">
        <v>0</v>
      </c>
      <c r="AB47" s="66" t="n">
        <v>0</v>
      </c>
      <c r="AC47" s="66" t="n">
        <v>0</v>
      </c>
      <c r="AD47" s="65"/>
      <c r="AE47" s="67"/>
      <c r="AF47" s="68" t="s">
        <v>152</v>
      </c>
      <c r="AG47" s="69" t="s">
        <v>104</v>
      </c>
    </row>
    <row r="48" s="5" customFormat="true" ht="67.5" hidden="false" customHeight="false" outlineLevel="0" collapsed="false">
      <c r="A48" s="103" t="s">
        <v>202</v>
      </c>
      <c r="B48" s="60" t="s">
        <v>203</v>
      </c>
      <c r="C48" s="61" t="s">
        <v>204</v>
      </c>
      <c r="D48" s="61" t="s">
        <v>205</v>
      </c>
      <c r="E48" s="61" t="s">
        <v>206</v>
      </c>
      <c r="F48" s="62"/>
      <c r="G48" s="62"/>
      <c r="H48" s="62" t="s">
        <v>207</v>
      </c>
      <c r="I48" s="62" t="s">
        <v>208</v>
      </c>
      <c r="J48" s="63" t="n">
        <v>2021</v>
      </c>
      <c r="K48" s="63" t="n">
        <v>2022</v>
      </c>
      <c r="L48" s="64" t="n">
        <f aca="false">SUM(M48:AD48)</f>
        <v>8895.3</v>
      </c>
      <c r="M48" s="65"/>
      <c r="N48" s="66" t="n">
        <v>0</v>
      </c>
      <c r="O48" s="66" t="n">
        <v>2335</v>
      </c>
      <c r="P48" s="66" t="n">
        <f aca="false">130236.5-123676.2</f>
        <v>6560.3</v>
      </c>
      <c r="Q48" s="66" t="n">
        <v>0</v>
      </c>
      <c r="R48" s="66" t="n">
        <v>0</v>
      </c>
      <c r="S48" s="66" t="n">
        <v>0</v>
      </c>
      <c r="T48" s="66" t="n">
        <v>0</v>
      </c>
      <c r="U48" s="66" t="n">
        <v>0</v>
      </c>
      <c r="V48" s="66" t="n">
        <v>0</v>
      </c>
      <c r="W48" s="66" t="n">
        <v>0</v>
      </c>
      <c r="X48" s="66" t="n">
        <v>0</v>
      </c>
      <c r="Y48" s="66" t="n">
        <v>0</v>
      </c>
      <c r="Z48" s="66" t="n">
        <v>0</v>
      </c>
      <c r="AA48" s="66" t="n">
        <v>0</v>
      </c>
      <c r="AB48" s="66" t="n">
        <v>0</v>
      </c>
      <c r="AC48" s="66" t="n">
        <v>0</v>
      </c>
      <c r="AD48" s="65"/>
      <c r="AE48" s="67"/>
      <c r="AF48" s="68" t="s">
        <v>167</v>
      </c>
      <c r="AG48" s="69" t="s">
        <v>104</v>
      </c>
    </row>
    <row r="49" s="5" customFormat="true" ht="67.5" hidden="false" customHeight="false" outlineLevel="0" collapsed="false">
      <c r="A49" s="103" t="s">
        <v>209</v>
      </c>
      <c r="B49" s="60" t="s">
        <v>203</v>
      </c>
      <c r="C49" s="61" t="s">
        <v>204</v>
      </c>
      <c r="D49" s="61" t="s">
        <v>205</v>
      </c>
      <c r="E49" s="61" t="s">
        <v>206</v>
      </c>
      <c r="F49" s="62"/>
      <c r="G49" s="62"/>
      <c r="H49" s="62" t="s">
        <v>210</v>
      </c>
      <c r="I49" s="62" t="s">
        <v>211</v>
      </c>
      <c r="J49" s="63" t="n">
        <v>2023</v>
      </c>
      <c r="K49" s="63" t="n">
        <v>2023</v>
      </c>
      <c r="L49" s="64" t="n">
        <f aca="false">SUM(M49:AD49)</f>
        <v>14449.76</v>
      </c>
      <c r="M49" s="65"/>
      <c r="N49" s="66" t="n">
        <v>0</v>
      </c>
      <c r="O49" s="66" t="n">
        <v>0</v>
      </c>
      <c r="P49" s="66" t="n">
        <v>0</v>
      </c>
      <c r="Q49" s="66" t="n">
        <v>14449.76</v>
      </c>
      <c r="R49" s="66" t="n">
        <v>0</v>
      </c>
      <c r="S49" s="66" t="n">
        <v>0</v>
      </c>
      <c r="T49" s="66" t="n">
        <v>0</v>
      </c>
      <c r="U49" s="66" t="n">
        <v>0</v>
      </c>
      <c r="V49" s="66" t="n">
        <v>0</v>
      </c>
      <c r="W49" s="66" t="n">
        <v>0</v>
      </c>
      <c r="X49" s="66" t="n">
        <v>0</v>
      </c>
      <c r="Y49" s="66" t="n">
        <v>0</v>
      </c>
      <c r="Z49" s="66" t="n">
        <v>0</v>
      </c>
      <c r="AA49" s="66" t="n">
        <v>0</v>
      </c>
      <c r="AB49" s="66" t="n">
        <v>0</v>
      </c>
      <c r="AC49" s="66" t="n">
        <v>0</v>
      </c>
      <c r="AD49" s="65"/>
      <c r="AE49" s="67"/>
      <c r="AF49" s="68" t="s">
        <v>152</v>
      </c>
      <c r="AG49" s="69" t="s">
        <v>104</v>
      </c>
    </row>
    <row r="50" s="5" customFormat="true" ht="67.5" hidden="false" customHeight="false" outlineLevel="0" collapsed="false">
      <c r="A50" s="103" t="s">
        <v>212</v>
      </c>
      <c r="B50" s="60"/>
      <c r="C50" s="61" t="s">
        <v>204</v>
      </c>
      <c r="D50" s="61" t="s">
        <v>205</v>
      </c>
      <c r="E50" s="61" t="s">
        <v>206</v>
      </c>
      <c r="F50" s="62"/>
      <c r="G50" s="62"/>
      <c r="H50" s="62" t="s">
        <v>210</v>
      </c>
      <c r="I50" s="62" t="s">
        <v>211</v>
      </c>
      <c r="J50" s="63" t="n">
        <v>2023</v>
      </c>
      <c r="K50" s="63" t="n">
        <v>2023</v>
      </c>
      <c r="L50" s="64" t="n">
        <f aca="false">SUM(M50:AD50)</f>
        <v>217272.4</v>
      </c>
      <c r="M50" s="65"/>
      <c r="N50" s="66" t="n">
        <v>0</v>
      </c>
      <c r="O50" s="66" t="n">
        <v>0</v>
      </c>
      <c r="P50" s="66" t="n">
        <v>123676.2</v>
      </c>
      <c r="Q50" s="66" t="n">
        <v>93596.2</v>
      </c>
      <c r="R50" s="66" t="n">
        <v>0</v>
      </c>
      <c r="S50" s="66" t="n">
        <v>0</v>
      </c>
      <c r="T50" s="66" t="n">
        <v>0</v>
      </c>
      <c r="U50" s="66" t="n">
        <v>0</v>
      </c>
      <c r="V50" s="66" t="n">
        <v>0</v>
      </c>
      <c r="W50" s="66" t="n">
        <v>0</v>
      </c>
      <c r="X50" s="66" t="n">
        <v>0</v>
      </c>
      <c r="Y50" s="66" t="n">
        <v>0</v>
      </c>
      <c r="Z50" s="66" t="n">
        <v>0</v>
      </c>
      <c r="AA50" s="66" t="n">
        <v>0</v>
      </c>
      <c r="AB50" s="66" t="n">
        <v>0</v>
      </c>
      <c r="AC50" s="66" t="n">
        <v>0</v>
      </c>
      <c r="AD50" s="65"/>
      <c r="AE50" s="67"/>
      <c r="AF50" s="68" t="s">
        <v>167</v>
      </c>
      <c r="AG50" s="69" t="s">
        <v>104</v>
      </c>
    </row>
    <row r="51" s="5" customFormat="true" ht="67.5" hidden="false" customHeight="false" outlineLevel="0" collapsed="false">
      <c r="A51" s="103" t="s">
        <v>213</v>
      </c>
      <c r="B51" s="106" t="s">
        <v>214</v>
      </c>
      <c r="C51" s="107" t="s">
        <v>215</v>
      </c>
      <c r="D51" s="61" t="s">
        <v>216</v>
      </c>
      <c r="E51" s="61" t="s">
        <v>217</v>
      </c>
      <c r="F51" s="62"/>
      <c r="G51" s="62"/>
      <c r="H51" s="62" t="s">
        <v>218</v>
      </c>
      <c r="I51" s="62" t="s">
        <v>219</v>
      </c>
      <c r="J51" s="63" t="n">
        <v>2023</v>
      </c>
      <c r="K51" s="63" t="n">
        <v>2023</v>
      </c>
      <c r="L51" s="64" t="n">
        <f aca="false">SUM(M51:AD51)</f>
        <v>2259.3</v>
      </c>
      <c r="M51" s="65"/>
      <c r="N51" s="66" t="n">
        <v>0</v>
      </c>
      <c r="O51" s="66" t="n">
        <v>0</v>
      </c>
      <c r="P51" s="66" t="n">
        <v>0</v>
      </c>
      <c r="Q51" s="66" t="n">
        <v>2259.3</v>
      </c>
      <c r="R51" s="66" t="n">
        <v>0</v>
      </c>
      <c r="S51" s="66" t="n">
        <v>0</v>
      </c>
      <c r="T51" s="66" t="n">
        <v>0</v>
      </c>
      <c r="U51" s="66" t="n">
        <v>0</v>
      </c>
      <c r="V51" s="66" t="n">
        <v>0</v>
      </c>
      <c r="W51" s="66" t="n">
        <v>0</v>
      </c>
      <c r="X51" s="66" t="n">
        <v>0</v>
      </c>
      <c r="Y51" s="66" t="n">
        <v>0</v>
      </c>
      <c r="Z51" s="66" t="n">
        <v>0</v>
      </c>
      <c r="AA51" s="66" t="n">
        <v>0</v>
      </c>
      <c r="AB51" s="66" t="n">
        <v>0</v>
      </c>
      <c r="AC51" s="66" t="n">
        <v>0</v>
      </c>
      <c r="AD51" s="65"/>
      <c r="AE51" s="67"/>
      <c r="AF51" s="68" t="s">
        <v>152</v>
      </c>
      <c r="AG51" s="69" t="s">
        <v>104</v>
      </c>
    </row>
    <row r="52" s="5" customFormat="true" ht="36" hidden="false" customHeight="false" outlineLevel="0" collapsed="false">
      <c r="A52" s="103" t="s">
        <v>220</v>
      </c>
      <c r="B52" s="106" t="s">
        <v>221</v>
      </c>
      <c r="C52" s="107" t="s">
        <v>222</v>
      </c>
      <c r="D52" s="61" t="s">
        <v>223</v>
      </c>
      <c r="E52" s="61" t="s">
        <v>224</v>
      </c>
      <c r="F52" s="62"/>
      <c r="G52" s="62"/>
      <c r="H52" s="62" t="s">
        <v>225</v>
      </c>
      <c r="I52" s="62" t="s">
        <v>226</v>
      </c>
      <c r="J52" s="63" t="n">
        <v>2023</v>
      </c>
      <c r="K52" s="63" t="n">
        <v>2023</v>
      </c>
      <c r="L52" s="64" t="n">
        <f aca="false">SUM(M52:AD52)</f>
        <v>1350.4</v>
      </c>
      <c r="M52" s="65"/>
      <c r="N52" s="66" t="n">
        <v>0</v>
      </c>
      <c r="O52" s="66" t="n">
        <v>0</v>
      </c>
      <c r="P52" s="66" t="n">
        <v>0</v>
      </c>
      <c r="Q52" s="66" t="n">
        <v>1350.4</v>
      </c>
      <c r="R52" s="66" t="n">
        <v>0</v>
      </c>
      <c r="S52" s="66" t="n">
        <v>0</v>
      </c>
      <c r="T52" s="66" t="n">
        <v>0</v>
      </c>
      <c r="U52" s="66" t="n">
        <v>0</v>
      </c>
      <c r="V52" s="66" t="n">
        <v>0</v>
      </c>
      <c r="W52" s="66" t="n">
        <v>0</v>
      </c>
      <c r="X52" s="66" t="n">
        <v>0</v>
      </c>
      <c r="Y52" s="66" t="n">
        <v>0</v>
      </c>
      <c r="Z52" s="66" t="n">
        <v>0</v>
      </c>
      <c r="AA52" s="66" t="n">
        <v>0</v>
      </c>
      <c r="AB52" s="66" t="n">
        <v>0</v>
      </c>
      <c r="AC52" s="66" t="n">
        <v>0</v>
      </c>
      <c r="AD52" s="65"/>
      <c r="AE52" s="67"/>
      <c r="AF52" s="68" t="s">
        <v>152</v>
      </c>
      <c r="AG52" s="69" t="s">
        <v>104</v>
      </c>
    </row>
    <row r="53" s="5" customFormat="true" ht="67.5" hidden="false" customHeight="false" outlineLevel="0" collapsed="false">
      <c r="A53" s="103" t="s">
        <v>227</v>
      </c>
      <c r="B53" s="60"/>
      <c r="C53" s="61" t="s">
        <v>228</v>
      </c>
      <c r="D53" s="61" t="s">
        <v>229</v>
      </c>
      <c r="E53" s="61" t="s">
        <v>230</v>
      </c>
      <c r="F53" s="62"/>
      <c r="G53" s="62"/>
      <c r="H53" s="62" t="s">
        <v>231</v>
      </c>
      <c r="I53" s="62" t="s">
        <v>232</v>
      </c>
      <c r="J53" s="63" t="n">
        <v>2021</v>
      </c>
      <c r="K53" s="63" t="n">
        <v>2021</v>
      </c>
      <c r="L53" s="64" t="n">
        <f aca="false">SUM(M53:AD53)</f>
        <v>865</v>
      </c>
      <c r="M53" s="65"/>
      <c r="N53" s="66" t="n">
        <v>0</v>
      </c>
      <c r="O53" s="66" t="n">
        <v>865</v>
      </c>
      <c r="P53" s="66" t="n">
        <v>0</v>
      </c>
      <c r="Q53" s="66" t="n">
        <v>0</v>
      </c>
      <c r="R53" s="66" t="n">
        <v>0</v>
      </c>
      <c r="S53" s="66" t="n">
        <v>0</v>
      </c>
      <c r="T53" s="66" t="n">
        <v>0</v>
      </c>
      <c r="U53" s="66" t="n">
        <v>0</v>
      </c>
      <c r="V53" s="66" t="n">
        <v>0</v>
      </c>
      <c r="W53" s="66" t="n">
        <v>0</v>
      </c>
      <c r="X53" s="66" t="n">
        <v>0</v>
      </c>
      <c r="Y53" s="66" t="n">
        <v>0</v>
      </c>
      <c r="Z53" s="66" t="n">
        <v>0</v>
      </c>
      <c r="AA53" s="66" t="n">
        <v>0</v>
      </c>
      <c r="AB53" s="66" t="n">
        <v>0</v>
      </c>
      <c r="AC53" s="66" t="n">
        <v>0</v>
      </c>
      <c r="AD53" s="65"/>
      <c r="AE53" s="67"/>
      <c r="AF53" s="68" t="s">
        <v>152</v>
      </c>
      <c r="AG53" s="69" t="s">
        <v>104</v>
      </c>
    </row>
    <row r="54" s="5" customFormat="true" ht="168.75" hidden="false" customHeight="false" outlineLevel="0" collapsed="false">
      <c r="A54" s="103" t="s">
        <v>233</v>
      </c>
      <c r="B54" s="60"/>
      <c r="C54" s="61" t="s">
        <v>234</v>
      </c>
      <c r="D54" s="61" t="s">
        <v>235</v>
      </c>
      <c r="E54" s="61" t="s">
        <v>191</v>
      </c>
      <c r="F54" s="62"/>
      <c r="G54" s="62"/>
      <c r="H54" s="62" t="s">
        <v>236</v>
      </c>
      <c r="I54" s="62" t="s">
        <v>237</v>
      </c>
      <c r="J54" s="63" t="n">
        <v>2021</v>
      </c>
      <c r="K54" s="63" t="n">
        <v>2021</v>
      </c>
      <c r="L54" s="64" t="n">
        <f aca="false">SUM(M54:AD54)</f>
        <v>20330.2</v>
      </c>
      <c r="M54" s="65"/>
      <c r="N54" s="66" t="n">
        <v>0</v>
      </c>
      <c r="O54" s="66" t="n">
        <v>20330.2</v>
      </c>
      <c r="P54" s="66" t="n">
        <v>0</v>
      </c>
      <c r="Q54" s="66" t="n">
        <v>0</v>
      </c>
      <c r="R54" s="66" t="n">
        <v>0</v>
      </c>
      <c r="S54" s="66" t="n">
        <v>0</v>
      </c>
      <c r="T54" s="66" t="n">
        <v>0</v>
      </c>
      <c r="U54" s="66" t="n">
        <v>0</v>
      </c>
      <c r="V54" s="66" t="n">
        <v>0</v>
      </c>
      <c r="W54" s="66" t="n">
        <v>0</v>
      </c>
      <c r="X54" s="66" t="n">
        <v>0</v>
      </c>
      <c r="Y54" s="66" t="n">
        <v>0</v>
      </c>
      <c r="Z54" s="66" t="n">
        <v>0</v>
      </c>
      <c r="AA54" s="66" t="n">
        <v>0</v>
      </c>
      <c r="AB54" s="66" t="n">
        <v>0</v>
      </c>
      <c r="AC54" s="66" t="n">
        <v>0</v>
      </c>
      <c r="AD54" s="65"/>
      <c r="AE54" s="67"/>
      <c r="AF54" s="68" t="s">
        <v>152</v>
      </c>
      <c r="AG54" s="69" t="s">
        <v>104</v>
      </c>
    </row>
    <row r="55" s="5" customFormat="true" ht="45" hidden="false" customHeight="false" outlineLevel="0" collapsed="false">
      <c r="A55" s="103" t="s">
        <v>238</v>
      </c>
      <c r="B55" s="60" t="s">
        <v>239</v>
      </c>
      <c r="C55" s="61" t="s">
        <v>240</v>
      </c>
      <c r="D55" s="61" t="s">
        <v>241</v>
      </c>
      <c r="E55" s="61" t="s">
        <v>242</v>
      </c>
      <c r="F55" s="62" t="s">
        <v>100</v>
      </c>
      <c r="G55" s="62" t="s">
        <v>101</v>
      </c>
      <c r="H55" s="62" t="s">
        <v>243</v>
      </c>
      <c r="I55" s="62" t="s">
        <v>244</v>
      </c>
      <c r="J55" s="63" t="n">
        <v>2021</v>
      </c>
      <c r="K55" s="63" t="n">
        <v>2024</v>
      </c>
      <c r="L55" s="64" t="n">
        <f aca="false">SUM(M55:AD55)</f>
        <v>129450.2</v>
      </c>
      <c r="M55" s="65"/>
      <c r="N55" s="66" t="n">
        <v>0</v>
      </c>
      <c r="O55" s="66" t="n">
        <f aca="false">45948.8+88.6+1192.4</f>
        <v>47229.8</v>
      </c>
      <c r="P55" s="66" t="n">
        <v>45999.4</v>
      </c>
      <c r="Q55" s="66" t="n">
        <v>0</v>
      </c>
      <c r="R55" s="66" t="n">
        <v>36221</v>
      </c>
      <c r="S55" s="66" t="n">
        <v>0</v>
      </c>
      <c r="T55" s="66" t="n">
        <v>0</v>
      </c>
      <c r="U55" s="66" t="n">
        <v>0</v>
      </c>
      <c r="V55" s="66" t="n">
        <v>0</v>
      </c>
      <c r="W55" s="66" t="n">
        <v>0</v>
      </c>
      <c r="X55" s="66" t="n">
        <v>0</v>
      </c>
      <c r="Y55" s="66" t="n">
        <v>0</v>
      </c>
      <c r="Z55" s="66" t="n">
        <v>0</v>
      </c>
      <c r="AA55" s="66" t="n">
        <v>0</v>
      </c>
      <c r="AB55" s="66" t="n">
        <v>0</v>
      </c>
      <c r="AC55" s="66" t="n">
        <v>0</v>
      </c>
      <c r="AD55" s="65"/>
      <c r="AE55" s="67"/>
      <c r="AF55" s="68" t="s">
        <v>152</v>
      </c>
      <c r="AG55" s="69" t="s">
        <v>104</v>
      </c>
    </row>
    <row r="56" s="5" customFormat="true" ht="45" hidden="false" customHeight="false" outlineLevel="0" collapsed="false">
      <c r="A56" s="103" t="s">
        <v>245</v>
      </c>
      <c r="B56" s="60"/>
      <c r="C56" s="61" t="s">
        <v>240</v>
      </c>
      <c r="D56" s="61"/>
      <c r="E56" s="61"/>
      <c r="F56" s="62"/>
      <c r="G56" s="62"/>
      <c r="H56" s="62"/>
      <c r="I56" s="62"/>
      <c r="J56" s="63" t="n">
        <v>2021</v>
      </c>
      <c r="K56" s="63" t="n">
        <v>2024</v>
      </c>
      <c r="L56" s="64" t="n">
        <f aca="false">SUM(M56:AD56)</f>
        <v>120.4</v>
      </c>
      <c r="M56" s="65"/>
      <c r="N56" s="66" t="n">
        <v>0</v>
      </c>
      <c r="O56" s="66" t="n">
        <f aca="false">1401.4-88.6-1192.4</f>
        <v>120.4</v>
      </c>
      <c r="P56" s="66" t="n">
        <v>0</v>
      </c>
      <c r="Q56" s="66" t="n">
        <v>0</v>
      </c>
      <c r="R56" s="66" t="n">
        <v>0</v>
      </c>
      <c r="S56" s="66" t="n">
        <v>0</v>
      </c>
      <c r="T56" s="66" t="n">
        <v>0</v>
      </c>
      <c r="U56" s="66" t="n">
        <v>0</v>
      </c>
      <c r="V56" s="66" t="n">
        <v>0</v>
      </c>
      <c r="W56" s="66" t="n">
        <v>0</v>
      </c>
      <c r="X56" s="66" t="n">
        <v>0</v>
      </c>
      <c r="Y56" s="66" t="n">
        <v>0</v>
      </c>
      <c r="Z56" s="66" t="n">
        <v>0</v>
      </c>
      <c r="AA56" s="66" t="n">
        <v>0</v>
      </c>
      <c r="AB56" s="66" t="n">
        <v>0</v>
      </c>
      <c r="AC56" s="66" t="n">
        <v>0</v>
      </c>
      <c r="AD56" s="65"/>
      <c r="AE56" s="67"/>
      <c r="AF56" s="68" t="s">
        <v>167</v>
      </c>
      <c r="AG56" s="69" t="s">
        <v>104</v>
      </c>
    </row>
    <row r="57" s="5" customFormat="true" ht="45" hidden="false" customHeight="false" outlineLevel="0" collapsed="false">
      <c r="A57" s="103" t="s">
        <v>246</v>
      </c>
      <c r="B57" s="60" t="s">
        <v>247</v>
      </c>
      <c r="C57" s="61" t="s">
        <v>248</v>
      </c>
      <c r="D57" s="62" t="s">
        <v>249</v>
      </c>
      <c r="E57" s="61" t="s">
        <v>250</v>
      </c>
      <c r="F57" s="62" t="s">
        <v>251</v>
      </c>
      <c r="G57" s="62" t="s">
        <v>252</v>
      </c>
      <c r="H57" s="62" t="n">
        <v>0</v>
      </c>
      <c r="I57" s="62" t="n">
        <v>38</v>
      </c>
      <c r="J57" s="63" t="n">
        <v>2020</v>
      </c>
      <c r="K57" s="63" t="n">
        <v>2023</v>
      </c>
      <c r="L57" s="64" t="n">
        <f aca="false">SUM(M57:AD57)</f>
        <v>16798.2</v>
      </c>
      <c r="M57" s="65"/>
      <c r="N57" s="66" t="n">
        <v>9124</v>
      </c>
      <c r="O57" s="66" t="n">
        <v>7674.2</v>
      </c>
      <c r="P57" s="66" t="n">
        <v>0</v>
      </c>
      <c r="Q57" s="66" t="n">
        <v>0</v>
      </c>
      <c r="R57" s="66" t="n">
        <v>0</v>
      </c>
      <c r="S57" s="66" t="n">
        <v>0</v>
      </c>
      <c r="T57" s="66" t="n">
        <v>0</v>
      </c>
      <c r="U57" s="66" t="n">
        <v>0</v>
      </c>
      <c r="V57" s="66" t="n">
        <v>0</v>
      </c>
      <c r="W57" s="66" t="n">
        <v>0</v>
      </c>
      <c r="X57" s="66" t="n">
        <v>0</v>
      </c>
      <c r="Y57" s="66" t="n">
        <v>0</v>
      </c>
      <c r="Z57" s="66" t="n">
        <v>0</v>
      </c>
      <c r="AA57" s="66" t="n">
        <v>0</v>
      </c>
      <c r="AB57" s="66" t="n">
        <v>0</v>
      </c>
      <c r="AC57" s="66" t="n">
        <v>0</v>
      </c>
      <c r="AD57" s="65"/>
      <c r="AE57" s="67"/>
      <c r="AF57" s="68" t="s">
        <v>152</v>
      </c>
      <c r="AG57" s="69" t="s">
        <v>104</v>
      </c>
    </row>
    <row r="58" s="5" customFormat="true" ht="78.75" hidden="false" customHeight="false" outlineLevel="0" collapsed="false">
      <c r="A58" s="103" t="s">
        <v>253</v>
      </c>
      <c r="B58" s="108"/>
      <c r="C58" s="61" t="s">
        <v>254</v>
      </c>
      <c r="D58" s="61" t="s">
        <v>255</v>
      </c>
      <c r="E58" s="61" t="s">
        <v>256</v>
      </c>
      <c r="F58" s="62" t="s">
        <v>257</v>
      </c>
      <c r="G58" s="62" t="s">
        <v>258</v>
      </c>
      <c r="H58" s="62" t="s">
        <v>259</v>
      </c>
      <c r="I58" s="62" t="s">
        <v>260</v>
      </c>
      <c r="J58" s="63" t="s">
        <v>261</v>
      </c>
      <c r="K58" s="63" t="n">
        <v>2024</v>
      </c>
      <c r="L58" s="64" t="n">
        <f aca="false">SUM(M58:AD58)</f>
        <v>33229.7</v>
      </c>
      <c r="M58" s="65"/>
      <c r="N58" s="66" t="n">
        <v>23864.9</v>
      </c>
      <c r="O58" s="66" t="n">
        <v>0</v>
      </c>
      <c r="P58" s="66" t="n">
        <v>0</v>
      </c>
      <c r="Q58" s="66" t="n">
        <v>0</v>
      </c>
      <c r="R58" s="66" t="n">
        <v>9364.8</v>
      </c>
      <c r="S58" s="66" t="n">
        <v>0</v>
      </c>
      <c r="T58" s="66" t="n">
        <v>0</v>
      </c>
      <c r="U58" s="66" t="n">
        <v>0</v>
      </c>
      <c r="V58" s="66" t="n">
        <v>0</v>
      </c>
      <c r="W58" s="66" t="n">
        <v>0</v>
      </c>
      <c r="X58" s="66" t="n">
        <v>0</v>
      </c>
      <c r="Y58" s="66" t="n">
        <v>0</v>
      </c>
      <c r="Z58" s="66" t="n">
        <v>0</v>
      </c>
      <c r="AA58" s="66" t="n">
        <v>0</v>
      </c>
      <c r="AB58" s="66" t="n">
        <v>0</v>
      </c>
      <c r="AC58" s="66" t="n">
        <v>0</v>
      </c>
      <c r="AD58" s="65"/>
      <c r="AE58" s="67"/>
      <c r="AF58" s="68" t="s">
        <v>152</v>
      </c>
      <c r="AG58" s="69" t="s">
        <v>104</v>
      </c>
    </row>
    <row r="59" s="5" customFormat="true" ht="33.75" hidden="false" customHeight="false" outlineLevel="0" collapsed="false">
      <c r="A59" s="103" t="s">
        <v>262</v>
      </c>
      <c r="B59" s="109"/>
      <c r="C59" s="61" t="s">
        <v>263</v>
      </c>
      <c r="D59" s="61" t="s">
        <v>264</v>
      </c>
      <c r="E59" s="61" t="s">
        <v>250</v>
      </c>
      <c r="F59" s="62" t="s">
        <v>252</v>
      </c>
      <c r="G59" s="62" t="s">
        <v>252</v>
      </c>
      <c r="H59" s="62"/>
      <c r="I59" s="62"/>
      <c r="J59" s="63" t="n">
        <v>2024</v>
      </c>
      <c r="K59" s="63" t="n">
        <v>2024</v>
      </c>
      <c r="L59" s="64" t="n">
        <f aca="false">SUM(M59:AD59)</f>
        <v>8474.6</v>
      </c>
      <c r="M59" s="65"/>
      <c r="N59" s="66" t="n">
        <v>0</v>
      </c>
      <c r="O59" s="66" t="n">
        <v>0</v>
      </c>
      <c r="P59" s="66" t="n">
        <v>0</v>
      </c>
      <c r="Q59" s="66" t="n">
        <v>0</v>
      </c>
      <c r="R59" s="66" t="n">
        <v>8474.6</v>
      </c>
      <c r="S59" s="66" t="n">
        <v>0</v>
      </c>
      <c r="T59" s="66" t="n">
        <v>0</v>
      </c>
      <c r="U59" s="66" t="n">
        <v>0</v>
      </c>
      <c r="V59" s="66" t="n">
        <v>0</v>
      </c>
      <c r="W59" s="66" t="n">
        <v>0</v>
      </c>
      <c r="X59" s="66" t="n">
        <v>0</v>
      </c>
      <c r="Y59" s="66" t="n">
        <v>0</v>
      </c>
      <c r="Z59" s="66" t="n">
        <v>0</v>
      </c>
      <c r="AA59" s="66" t="n">
        <v>0</v>
      </c>
      <c r="AB59" s="66" t="n">
        <v>0</v>
      </c>
      <c r="AC59" s="66" t="n">
        <v>0</v>
      </c>
      <c r="AD59" s="65"/>
      <c r="AE59" s="67"/>
      <c r="AF59" s="68" t="s">
        <v>152</v>
      </c>
      <c r="AG59" s="69" t="s">
        <v>104</v>
      </c>
    </row>
    <row r="60" s="5" customFormat="true" ht="22.5" hidden="false" customHeight="false" outlineLevel="0" collapsed="false">
      <c r="A60" s="103" t="s">
        <v>265</v>
      </c>
      <c r="B60" s="109"/>
      <c r="C60" s="61" t="s">
        <v>266</v>
      </c>
      <c r="D60" s="61"/>
      <c r="E60" s="61" t="s">
        <v>250</v>
      </c>
      <c r="F60" s="62"/>
      <c r="G60" s="62"/>
      <c r="H60" s="62"/>
      <c r="I60" s="62"/>
      <c r="J60" s="63" t="n">
        <v>2021</v>
      </c>
      <c r="K60" s="63" t="n">
        <v>2021</v>
      </c>
      <c r="L60" s="64" t="n">
        <f aca="false">SUM(M60:AD60)</f>
        <v>13501.7</v>
      </c>
      <c r="M60" s="65"/>
      <c r="N60" s="66" t="n">
        <v>0</v>
      </c>
      <c r="O60" s="66" t="n">
        <v>13501.7</v>
      </c>
      <c r="P60" s="66" t="n">
        <v>0</v>
      </c>
      <c r="Q60" s="66" t="n">
        <v>0</v>
      </c>
      <c r="R60" s="66" t="n">
        <v>0</v>
      </c>
      <c r="S60" s="66" t="n">
        <v>0</v>
      </c>
      <c r="T60" s="66" t="n">
        <v>0</v>
      </c>
      <c r="U60" s="66" t="n">
        <v>0</v>
      </c>
      <c r="V60" s="66" t="n">
        <v>0</v>
      </c>
      <c r="W60" s="66" t="n">
        <v>0</v>
      </c>
      <c r="X60" s="66" t="n">
        <v>0</v>
      </c>
      <c r="Y60" s="66" t="n">
        <v>0</v>
      </c>
      <c r="Z60" s="66" t="n">
        <v>0</v>
      </c>
      <c r="AA60" s="66" t="n">
        <v>0</v>
      </c>
      <c r="AB60" s="66" t="n">
        <v>0</v>
      </c>
      <c r="AC60" s="66" t="n">
        <v>0</v>
      </c>
      <c r="AD60" s="65"/>
      <c r="AE60" s="67"/>
      <c r="AF60" s="68" t="s">
        <v>167</v>
      </c>
      <c r="AG60" s="69" t="s">
        <v>104</v>
      </c>
    </row>
    <row r="61" s="5" customFormat="true" ht="56.25" hidden="false" customHeight="false" outlineLevel="0" collapsed="false">
      <c r="A61" s="103" t="s">
        <v>267</v>
      </c>
      <c r="B61" s="109" t="s">
        <v>268</v>
      </c>
      <c r="C61" s="61" t="s">
        <v>269</v>
      </c>
      <c r="D61" s="61"/>
      <c r="E61" s="61" t="s">
        <v>250</v>
      </c>
      <c r="F61" s="62" t="s">
        <v>100</v>
      </c>
      <c r="G61" s="62" t="s">
        <v>101</v>
      </c>
      <c r="H61" s="62" t="s">
        <v>270</v>
      </c>
      <c r="I61" s="62" t="s">
        <v>270</v>
      </c>
      <c r="J61" s="63" t="n">
        <v>2022</v>
      </c>
      <c r="K61" s="63" t="n">
        <v>2023</v>
      </c>
      <c r="L61" s="64" t="n">
        <f aca="false">SUM(M61:AD61)</f>
        <v>263.4</v>
      </c>
      <c r="M61" s="65"/>
      <c r="N61" s="66" t="n">
        <v>0</v>
      </c>
      <c r="O61" s="66" t="n">
        <v>0</v>
      </c>
      <c r="P61" s="66" t="n">
        <v>263.4</v>
      </c>
      <c r="Q61" s="66" t="n">
        <v>0</v>
      </c>
      <c r="R61" s="66" t="n">
        <v>0</v>
      </c>
      <c r="S61" s="66" t="n">
        <v>0</v>
      </c>
      <c r="T61" s="66" t="n">
        <v>0</v>
      </c>
      <c r="U61" s="66" t="n">
        <v>0</v>
      </c>
      <c r="V61" s="66" t="n">
        <v>0</v>
      </c>
      <c r="W61" s="66" t="n">
        <v>0</v>
      </c>
      <c r="X61" s="66" t="n">
        <v>0</v>
      </c>
      <c r="Y61" s="66" t="n">
        <v>0</v>
      </c>
      <c r="Z61" s="66" t="n">
        <v>0</v>
      </c>
      <c r="AA61" s="66" t="n">
        <v>0</v>
      </c>
      <c r="AB61" s="66" t="n">
        <v>0</v>
      </c>
      <c r="AC61" s="66" t="n">
        <v>0</v>
      </c>
      <c r="AD61" s="65"/>
      <c r="AE61" s="67"/>
      <c r="AF61" s="68" t="s">
        <v>167</v>
      </c>
      <c r="AG61" s="69" t="s">
        <v>104</v>
      </c>
    </row>
    <row r="62" s="5" customFormat="true" ht="45" hidden="false" customHeight="false" outlineLevel="0" collapsed="false">
      <c r="A62" s="103" t="s">
        <v>271</v>
      </c>
      <c r="B62" s="109" t="s">
        <v>272</v>
      </c>
      <c r="C62" s="61" t="s">
        <v>273</v>
      </c>
      <c r="D62" s="61" t="s">
        <v>274</v>
      </c>
      <c r="E62" s="61" t="s">
        <v>250</v>
      </c>
      <c r="F62" s="62"/>
      <c r="G62" s="62"/>
      <c r="H62" s="62"/>
      <c r="I62" s="62"/>
      <c r="J62" s="63" t="n">
        <v>2022</v>
      </c>
      <c r="K62" s="63" t="n">
        <v>2022</v>
      </c>
      <c r="L62" s="64" t="n">
        <f aca="false">SUM(M62:AD62)</f>
        <v>3235</v>
      </c>
      <c r="M62" s="65"/>
      <c r="N62" s="66" t="n">
        <v>0</v>
      </c>
      <c r="O62" s="66" t="n">
        <v>0</v>
      </c>
      <c r="P62" s="66" t="n">
        <v>3235</v>
      </c>
      <c r="Q62" s="66" t="n">
        <v>0</v>
      </c>
      <c r="R62" s="66" t="n">
        <v>0</v>
      </c>
      <c r="S62" s="66" t="n">
        <v>0</v>
      </c>
      <c r="T62" s="66" t="n">
        <v>0</v>
      </c>
      <c r="U62" s="66" t="n">
        <v>0</v>
      </c>
      <c r="V62" s="66" t="n">
        <v>0</v>
      </c>
      <c r="W62" s="66" t="n">
        <v>0</v>
      </c>
      <c r="X62" s="66" t="n">
        <v>0</v>
      </c>
      <c r="Y62" s="66" t="n">
        <v>0</v>
      </c>
      <c r="Z62" s="66" t="n">
        <v>0</v>
      </c>
      <c r="AA62" s="66" t="n">
        <v>0</v>
      </c>
      <c r="AB62" s="66" t="n">
        <v>0</v>
      </c>
      <c r="AC62" s="66" t="n">
        <v>0</v>
      </c>
      <c r="AD62" s="65"/>
      <c r="AE62" s="67"/>
      <c r="AF62" s="68" t="s">
        <v>275</v>
      </c>
      <c r="AG62" s="69" t="s">
        <v>104</v>
      </c>
    </row>
    <row r="63" s="5" customFormat="true" ht="56.25" hidden="false" customHeight="false" outlineLevel="0" collapsed="false">
      <c r="A63" s="103" t="s">
        <v>276</v>
      </c>
      <c r="B63" s="109" t="s">
        <v>277</v>
      </c>
      <c r="C63" s="61" t="s">
        <v>278</v>
      </c>
      <c r="D63" s="61" t="s">
        <v>274</v>
      </c>
      <c r="E63" s="61" t="s">
        <v>250</v>
      </c>
      <c r="F63" s="62"/>
      <c r="G63" s="62"/>
      <c r="H63" s="62"/>
      <c r="I63" s="62"/>
      <c r="J63" s="63" t="n">
        <v>2022</v>
      </c>
      <c r="K63" s="63" t="n">
        <v>2022</v>
      </c>
      <c r="L63" s="64" t="n">
        <f aca="false">SUM(M63:AD63)</f>
        <v>18326.8</v>
      </c>
      <c r="M63" s="65"/>
      <c r="N63" s="66" t="n">
        <v>0</v>
      </c>
      <c r="O63" s="66" t="n">
        <v>0</v>
      </c>
      <c r="P63" s="66" t="n">
        <v>18326.8</v>
      </c>
      <c r="Q63" s="66" t="n">
        <v>0</v>
      </c>
      <c r="R63" s="66" t="n">
        <v>0</v>
      </c>
      <c r="S63" s="66" t="n">
        <v>0</v>
      </c>
      <c r="T63" s="66" t="n">
        <v>0</v>
      </c>
      <c r="U63" s="66" t="n">
        <v>0</v>
      </c>
      <c r="V63" s="66" t="n">
        <v>0</v>
      </c>
      <c r="W63" s="66" t="n">
        <v>0</v>
      </c>
      <c r="X63" s="66" t="n">
        <v>0</v>
      </c>
      <c r="Y63" s="66" t="n">
        <v>0</v>
      </c>
      <c r="Z63" s="66" t="n">
        <v>0</v>
      </c>
      <c r="AA63" s="66" t="n">
        <v>0</v>
      </c>
      <c r="AB63" s="66" t="n">
        <v>0</v>
      </c>
      <c r="AC63" s="66" t="n">
        <v>0</v>
      </c>
      <c r="AD63" s="65"/>
      <c r="AE63" s="67"/>
      <c r="AF63" s="68" t="s">
        <v>275</v>
      </c>
      <c r="AG63" s="69" t="s">
        <v>104</v>
      </c>
    </row>
    <row r="64" s="5" customFormat="true" ht="168.75" hidden="false" customHeight="false" outlineLevel="0" collapsed="false">
      <c r="A64" s="103" t="s">
        <v>279</v>
      </c>
      <c r="B64" s="109" t="s">
        <v>280</v>
      </c>
      <c r="C64" s="61" t="s">
        <v>281</v>
      </c>
      <c r="D64" s="61" t="s">
        <v>282</v>
      </c>
      <c r="E64" s="61" t="s">
        <v>250</v>
      </c>
      <c r="F64" s="62" t="s">
        <v>283</v>
      </c>
      <c r="G64" s="62" t="s">
        <v>284</v>
      </c>
      <c r="H64" s="62" t="n">
        <v>16.819</v>
      </c>
      <c r="I64" s="62" t="n">
        <v>16.819</v>
      </c>
      <c r="J64" s="63" t="n">
        <v>2022</v>
      </c>
      <c r="K64" s="63" t="n">
        <v>2022</v>
      </c>
      <c r="L64" s="64" t="n">
        <f aca="false">SUM(M64:AD64)</f>
        <v>57786</v>
      </c>
      <c r="M64" s="65"/>
      <c r="N64" s="66" t="n">
        <v>0</v>
      </c>
      <c r="O64" s="66" t="n">
        <v>0</v>
      </c>
      <c r="P64" s="66" t="n">
        <v>28220.8</v>
      </c>
      <c r="Q64" s="66" t="n">
        <v>29565.2</v>
      </c>
      <c r="R64" s="66" t="n">
        <v>0</v>
      </c>
      <c r="S64" s="66" t="n">
        <v>0</v>
      </c>
      <c r="T64" s="66" t="n">
        <v>0</v>
      </c>
      <c r="U64" s="66" t="n">
        <v>0</v>
      </c>
      <c r="V64" s="66" t="n">
        <v>0</v>
      </c>
      <c r="W64" s="66" t="n">
        <v>0</v>
      </c>
      <c r="X64" s="66" t="n">
        <v>0</v>
      </c>
      <c r="Y64" s="66" t="n">
        <v>0</v>
      </c>
      <c r="Z64" s="66" t="n">
        <v>0</v>
      </c>
      <c r="AA64" s="66" t="n">
        <v>0</v>
      </c>
      <c r="AB64" s="66" t="n">
        <v>0</v>
      </c>
      <c r="AC64" s="66" t="n">
        <v>0</v>
      </c>
      <c r="AD64" s="65"/>
      <c r="AE64" s="67"/>
      <c r="AF64" s="68" t="s">
        <v>275</v>
      </c>
      <c r="AG64" s="69" t="s">
        <v>104</v>
      </c>
    </row>
    <row r="65" s="5" customFormat="true" ht="78.75" hidden="false" customHeight="false" outlineLevel="0" collapsed="false">
      <c r="A65" s="103" t="s">
        <v>285</v>
      </c>
      <c r="B65" s="109" t="s">
        <v>286</v>
      </c>
      <c r="C65" s="61" t="s">
        <v>287</v>
      </c>
      <c r="D65" s="61" t="s">
        <v>288</v>
      </c>
      <c r="E65" s="61" t="s">
        <v>289</v>
      </c>
      <c r="F65" s="62" t="s">
        <v>257</v>
      </c>
      <c r="G65" s="62" t="s">
        <v>290</v>
      </c>
      <c r="H65" s="62" t="s">
        <v>291</v>
      </c>
      <c r="I65" s="62" t="s">
        <v>292</v>
      </c>
      <c r="J65" s="63" t="n">
        <v>2022</v>
      </c>
      <c r="K65" s="63" t="n">
        <v>2023</v>
      </c>
      <c r="L65" s="64" t="n">
        <f aca="false">SUM(M65:AD65)</f>
        <v>1549.6</v>
      </c>
      <c r="M65" s="65"/>
      <c r="N65" s="66" t="n">
        <v>0</v>
      </c>
      <c r="O65" s="66" t="n">
        <v>0</v>
      </c>
      <c r="P65" s="66" t="n">
        <v>1549.6</v>
      </c>
      <c r="Q65" s="66" t="n">
        <v>0</v>
      </c>
      <c r="R65" s="66" t="n">
        <v>0</v>
      </c>
      <c r="S65" s="66" t="n">
        <v>0</v>
      </c>
      <c r="T65" s="66" t="n">
        <v>0</v>
      </c>
      <c r="U65" s="66" t="n">
        <v>0</v>
      </c>
      <c r="V65" s="66" t="n">
        <v>0</v>
      </c>
      <c r="W65" s="66" t="n">
        <v>0</v>
      </c>
      <c r="X65" s="66" t="n">
        <v>0</v>
      </c>
      <c r="Y65" s="66" t="n">
        <v>0</v>
      </c>
      <c r="Z65" s="66" t="n">
        <v>0</v>
      </c>
      <c r="AA65" s="66" t="n">
        <v>0</v>
      </c>
      <c r="AB65" s="66" t="n">
        <v>0</v>
      </c>
      <c r="AC65" s="66" t="n">
        <v>0</v>
      </c>
      <c r="AD65" s="65"/>
      <c r="AE65" s="67"/>
      <c r="AF65" s="68" t="s">
        <v>275</v>
      </c>
      <c r="AG65" s="69" t="s">
        <v>104</v>
      </c>
    </row>
    <row r="66" s="5" customFormat="true" ht="78.75" hidden="false" customHeight="false" outlineLevel="0" collapsed="false">
      <c r="A66" s="103" t="s">
        <v>293</v>
      </c>
      <c r="B66" s="109" t="s">
        <v>294</v>
      </c>
      <c r="C66" s="61" t="s">
        <v>295</v>
      </c>
      <c r="D66" s="61" t="s">
        <v>288</v>
      </c>
      <c r="E66" s="61" t="s">
        <v>296</v>
      </c>
      <c r="F66" s="62" t="s">
        <v>257</v>
      </c>
      <c r="G66" s="62" t="s">
        <v>290</v>
      </c>
      <c r="H66" s="62" t="s">
        <v>297</v>
      </c>
      <c r="I66" s="62" t="s">
        <v>298</v>
      </c>
      <c r="J66" s="63" t="n">
        <v>2022</v>
      </c>
      <c r="K66" s="63" t="n">
        <v>2022</v>
      </c>
      <c r="L66" s="64" t="n">
        <f aca="false">SUM(M66:AD66)</f>
        <v>987.4</v>
      </c>
      <c r="M66" s="65"/>
      <c r="N66" s="66" t="n">
        <v>0</v>
      </c>
      <c r="O66" s="66" t="n">
        <v>0</v>
      </c>
      <c r="P66" s="66" t="n">
        <v>987.4</v>
      </c>
      <c r="Q66" s="66" t="n">
        <v>0</v>
      </c>
      <c r="R66" s="66" t="n">
        <v>0</v>
      </c>
      <c r="S66" s="66" t="n">
        <v>0</v>
      </c>
      <c r="T66" s="66" t="n">
        <v>0</v>
      </c>
      <c r="U66" s="66" t="n">
        <v>0</v>
      </c>
      <c r="V66" s="66" t="n">
        <v>0</v>
      </c>
      <c r="W66" s="66" t="n">
        <v>0</v>
      </c>
      <c r="X66" s="66" t="n">
        <v>0</v>
      </c>
      <c r="Y66" s="66" t="n">
        <v>0</v>
      </c>
      <c r="Z66" s="66" t="n">
        <v>0</v>
      </c>
      <c r="AA66" s="66" t="n">
        <v>0</v>
      </c>
      <c r="AB66" s="66" t="n">
        <v>0</v>
      </c>
      <c r="AC66" s="66" t="n">
        <v>0</v>
      </c>
      <c r="AD66" s="65"/>
      <c r="AE66" s="67"/>
      <c r="AF66" s="68" t="s">
        <v>275</v>
      </c>
      <c r="AG66" s="69" t="s">
        <v>104</v>
      </c>
    </row>
    <row r="67" s="5" customFormat="true" ht="56.25" hidden="false" customHeight="false" outlineLevel="0" collapsed="false">
      <c r="A67" s="103" t="s">
        <v>299</v>
      </c>
      <c r="B67" s="109" t="s">
        <v>300</v>
      </c>
      <c r="C67" s="61" t="s">
        <v>301</v>
      </c>
      <c r="D67" s="61" t="s">
        <v>288</v>
      </c>
      <c r="E67" s="61" t="s">
        <v>302</v>
      </c>
      <c r="F67" s="62"/>
      <c r="G67" s="62"/>
      <c r="H67" s="62"/>
      <c r="I67" s="62"/>
      <c r="J67" s="63" t="n">
        <v>2022</v>
      </c>
      <c r="K67" s="63" t="n">
        <v>2023</v>
      </c>
      <c r="L67" s="64" t="n">
        <f aca="false">SUM(M67:AD67)</f>
        <v>1123.8</v>
      </c>
      <c r="M67" s="65"/>
      <c r="N67" s="66" t="n">
        <v>0</v>
      </c>
      <c r="O67" s="66" t="n">
        <v>0</v>
      </c>
      <c r="P67" s="66" t="n">
        <v>1123.8</v>
      </c>
      <c r="Q67" s="66" t="n">
        <v>0</v>
      </c>
      <c r="R67" s="66" t="n">
        <v>0</v>
      </c>
      <c r="S67" s="66" t="n">
        <v>0</v>
      </c>
      <c r="T67" s="66" t="n">
        <v>0</v>
      </c>
      <c r="U67" s="66" t="n">
        <v>0</v>
      </c>
      <c r="V67" s="66" t="n">
        <v>0</v>
      </c>
      <c r="W67" s="66" t="n">
        <v>0</v>
      </c>
      <c r="X67" s="66" t="n">
        <v>0</v>
      </c>
      <c r="Y67" s="66" t="n">
        <v>0</v>
      </c>
      <c r="Z67" s="66" t="n">
        <v>0</v>
      </c>
      <c r="AA67" s="66" t="n">
        <v>0</v>
      </c>
      <c r="AB67" s="66" t="n">
        <v>0</v>
      </c>
      <c r="AC67" s="66" t="n">
        <v>0</v>
      </c>
      <c r="AD67" s="65"/>
      <c r="AE67" s="67"/>
      <c r="AF67" s="68" t="s">
        <v>275</v>
      </c>
      <c r="AG67" s="69" t="s">
        <v>104</v>
      </c>
    </row>
    <row r="68" s="5" customFormat="true" ht="101.25" hidden="false" customHeight="false" outlineLevel="0" collapsed="false">
      <c r="A68" s="103" t="s">
        <v>303</v>
      </c>
      <c r="B68" s="109" t="s">
        <v>304</v>
      </c>
      <c r="C68" s="61" t="s">
        <v>305</v>
      </c>
      <c r="D68" s="61" t="s">
        <v>288</v>
      </c>
      <c r="E68" s="61" t="s">
        <v>306</v>
      </c>
      <c r="F68" s="62" t="s">
        <v>257</v>
      </c>
      <c r="G68" s="62" t="s">
        <v>290</v>
      </c>
      <c r="H68" s="62" t="s">
        <v>307</v>
      </c>
      <c r="I68" s="62" t="s">
        <v>308</v>
      </c>
      <c r="J68" s="63" t="n">
        <v>2022</v>
      </c>
      <c r="K68" s="63" t="n">
        <v>2023</v>
      </c>
      <c r="L68" s="64" t="n">
        <f aca="false">SUM(M68:AD68)</f>
        <v>948.8</v>
      </c>
      <c r="M68" s="65"/>
      <c r="N68" s="66" t="n">
        <v>0</v>
      </c>
      <c r="O68" s="66" t="n">
        <v>0</v>
      </c>
      <c r="P68" s="66" t="n">
        <v>948.8</v>
      </c>
      <c r="Q68" s="66" t="n">
        <v>0</v>
      </c>
      <c r="R68" s="66" t="n">
        <v>0</v>
      </c>
      <c r="S68" s="66" t="n">
        <v>0</v>
      </c>
      <c r="T68" s="66" t="n">
        <v>0</v>
      </c>
      <c r="U68" s="66" t="n">
        <v>0</v>
      </c>
      <c r="V68" s="66" t="n">
        <v>0</v>
      </c>
      <c r="W68" s="66" t="n">
        <v>0</v>
      </c>
      <c r="X68" s="66" t="n">
        <v>0</v>
      </c>
      <c r="Y68" s="66" t="n">
        <v>0</v>
      </c>
      <c r="Z68" s="66" t="n">
        <v>0</v>
      </c>
      <c r="AA68" s="66" t="n">
        <v>0</v>
      </c>
      <c r="AB68" s="66" t="n">
        <v>0</v>
      </c>
      <c r="AC68" s="66" t="n">
        <v>0</v>
      </c>
      <c r="AD68" s="65"/>
      <c r="AE68" s="67"/>
      <c r="AF68" s="68" t="s">
        <v>275</v>
      </c>
      <c r="AG68" s="69" t="s">
        <v>104</v>
      </c>
    </row>
    <row r="69" s="5" customFormat="true" ht="168.75" hidden="false" customHeight="false" outlineLevel="0" collapsed="false">
      <c r="A69" s="103" t="s">
        <v>309</v>
      </c>
      <c r="B69" s="109" t="s">
        <v>310</v>
      </c>
      <c r="C69" s="61" t="s">
        <v>311</v>
      </c>
      <c r="D69" s="61" t="s">
        <v>288</v>
      </c>
      <c r="E69" s="61" t="s">
        <v>306</v>
      </c>
      <c r="F69" s="62" t="s">
        <v>257</v>
      </c>
      <c r="G69" s="62" t="s">
        <v>290</v>
      </c>
      <c r="H69" s="62" t="s">
        <v>312</v>
      </c>
      <c r="I69" s="62" t="s">
        <v>313</v>
      </c>
      <c r="J69" s="63" t="n">
        <v>2022</v>
      </c>
      <c r="K69" s="63" t="n">
        <v>2023</v>
      </c>
      <c r="L69" s="64" t="n">
        <f aca="false">SUM(M69:AD69)</f>
        <v>971.8</v>
      </c>
      <c r="M69" s="65"/>
      <c r="N69" s="66" t="n">
        <v>0</v>
      </c>
      <c r="O69" s="66" t="n">
        <v>0</v>
      </c>
      <c r="P69" s="66" t="n">
        <v>971.8</v>
      </c>
      <c r="Q69" s="66" t="n">
        <v>0</v>
      </c>
      <c r="R69" s="66" t="n">
        <v>0</v>
      </c>
      <c r="S69" s="66" t="n">
        <v>0</v>
      </c>
      <c r="T69" s="66" t="n">
        <v>0</v>
      </c>
      <c r="U69" s="66" t="n">
        <v>0</v>
      </c>
      <c r="V69" s="66" t="n">
        <v>0</v>
      </c>
      <c r="W69" s="66" t="n">
        <v>0</v>
      </c>
      <c r="X69" s="66" t="n">
        <v>0</v>
      </c>
      <c r="Y69" s="66" t="n">
        <v>0</v>
      </c>
      <c r="Z69" s="66" t="n">
        <v>0</v>
      </c>
      <c r="AA69" s="66" t="n">
        <v>0</v>
      </c>
      <c r="AB69" s="66" t="n">
        <v>0</v>
      </c>
      <c r="AC69" s="66" t="n">
        <v>0</v>
      </c>
      <c r="AD69" s="65"/>
      <c r="AE69" s="67"/>
      <c r="AF69" s="68" t="s">
        <v>275</v>
      </c>
      <c r="AG69" s="69" t="s">
        <v>104</v>
      </c>
    </row>
    <row r="70" s="5" customFormat="true" ht="33.75" hidden="false" customHeight="false" outlineLevel="0" collapsed="false">
      <c r="A70" s="103" t="s">
        <v>314</v>
      </c>
      <c r="B70" s="109" t="s">
        <v>315</v>
      </c>
      <c r="C70" s="61" t="s">
        <v>316</v>
      </c>
      <c r="D70" s="61" t="s">
        <v>288</v>
      </c>
      <c r="E70" s="61" t="s">
        <v>317</v>
      </c>
      <c r="F70" s="62"/>
      <c r="G70" s="62"/>
      <c r="H70" s="62"/>
      <c r="I70" s="62"/>
      <c r="J70" s="63" t="n">
        <v>2022</v>
      </c>
      <c r="K70" s="63" t="n">
        <v>2023</v>
      </c>
      <c r="L70" s="64" t="n">
        <f aca="false">SUM(M70:AD70)</f>
        <v>1416.6</v>
      </c>
      <c r="M70" s="65"/>
      <c r="N70" s="66" t="n">
        <v>0</v>
      </c>
      <c r="O70" s="66" t="n">
        <v>0</v>
      </c>
      <c r="P70" s="66" t="n">
        <v>1416.6</v>
      </c>
      <c r="Q70" s="66" t="n">
        <v>0</v>
      </c>
      <c r="R70" s="66" t="n">
        <v>0</v>
      </c>
      <c r="S70" s="66" t="n">
        <v>0</v>
      </c>
      <c r="T70" s="66" t="n">
        <v>0</v>
      </c>
      <c r="U70" s="66" t="n">
        <v>0</v>
      </c>
      <c r="V70" s="66" t="n">
        <v>0</v>
      </c>
      <c r="W70" s="66" t="n">
        <v>0</v>
      </c>
      <c r="X70" s="66" t="n">
        <v>0</v>
      </c>
      <c r="Y70" s="66" t="n">
        <v>0</v>
      </c>
      <c r="Z70" s="66" t="n">
        <v>0</v>
      </c>
      <c r="AA70" s="66" t="n">
        <v>0</v>
      </c>
      <c r="AB70" s="66" t="n">
        <v>0</v>
      </c>
      <c r="AC70" s="66" t="n">
        <v>0</v>
      </c>
      <c r="AD70" s="65"/>
      <c r="AE70" s="67"/>
      <c r="AF70" s="68" t="s">
        <v>275</v>
      </c>
      <c r="AG70" s="69" t="s">
        <v>104</v>
      </c>
    </row>
    <row r="71" s="5" customFormat="true" ht="33.75" hidden="false" customHeight="false" outlineLevel="0" collapsed="false">
      <c r="A71" s="103" t="s">
        <v>318</v>
      </c>
      <c r="B71" s="109" t="s">
        <v>319</v>
      </c>
      <c r="C71" s="61" t="s">
        <v>320</v>
      </c>
      <c r="D71" s="61" t="s">
        <v>288</v>
      </c>
      <c r="E71" s="61" t="s">
        <v>317</v>
      </c>
      <c r="F71" s="62"/>
      <c r="G71" s="62"/>
      <c r="H71" s="62"/>
      <c r="I71" s="62"/>
      <c r="J71" s="63" t="n">
        <v>2022</v>
      </c>
      <c r="K71" s="63" t="n">
        <v>2023</v>
      </c>
      <c r="L71" s="64" t="n">
        <f aca="false">SUM(M71:AD71)</f>
        <v>1428.7</v>
      </c>
      <c r="M71" s="65"/>
      <c r="N71" s="66" t="n">
        <v>0</v>
      </c>
      <c r="O71" s="66" t="n">
        <v>0</v>
      </c>
      <c r="P71" s="66" t="n">
        <v>1428.7</v>
      </c>
      <c r="Q71" s="66" t="n">
        <v>0</v>
      </c>
      <c r="R71" s="66" t="n">
        <v>0</v>
      </c>
      <c r="S71" s="66" t="n">
        <v>0</v>
      </c>
      <c r="T71" s="66" t="n">
        <v>0</v>
      </c>
      <c r="U71" s="66" t="n">
        <v>0</v>
      </c>
      <c r="V71" s="66" t="n">
        <v>0</v>
      </c>
      <c r="W71" s="66" t="n">
        <v>0</v>
      </c>
      <c r="X71" s="66" t="n">
        <v>0</v>
      </c>
      <c r="Y71" s="66" t="n">
        <v>0</v>
      </c>
      <c r="Z71" s="66" t="n">
        <v>0</v>
      </c>
      <c r="AA71" s="66" t="n">
        <v>0</v>
      </c>
      <c r="AB71" s="66" t="n">
        <v>0</v>
      </c>
      <c r="AC71" s="66" t="n">
        <v>0</v>
      </c>
      <c r="AD71" s="65"/>
      <c r="AE71" s="67"/>
      <c r="AF71" s="68" t="s">
        <v>275</v>
      </c>
      <c r="AG71" s="69" t="s">
        <v>104</v>
      </c>
    </row>
    <row r="72" s="5" customFormat="true" ht="33.75" hidden="false" customHeight="false" outlineLevel="0" collapsed="false">
      <c r="A72" s="103" t="s">
        <v>321</v>
      </c>
      <c r="B72" s="109" t="s">
        <v>322</v>
      </c>
      <c r="C72" s="61" t="s">
        <v>323</v>
      </c>
      <c r="D72" s="61" t="s">
        <v>288</v>
      </c>
      <c r="E72" s="61" t="s">
        <v>324</v>
      </c>
      <c r="F72" s="62"/>
      <c r="G72" s="62"/>
      <c r="H72" s="62"/>
      <c r="I72" s="62"/>
      <c r="J72" s="63" t="n">
        <v>2022</v>
      </c>
      <c r="K72" s="63" t="n">
        <v>2023</v>
      </c>
      <c r="L72" s="64" t="n">
        <f aca="false">SUM(M72:AD72)</f>
        <v>3772.5</v>
      </c>
      <c r="M72" s="65"/>
      <c r="N72" s="66" t="n">
        <v>0</v>
      </c>
      <c r="O72" s="66" t="n">
        <v>0</v>
      </c>
      <c r="P72" s="66" t="n">
        <v>3772.5</v>
      </c>
      <c r="Q72" s="66" t="n">
        <v>0</v>
      </c>
      <c r="R72" s="66" t="n">
        <v>0</v>
      </c>
      <c r="S72" s="66" t="n">
        <v>0</v>
      </c>
      <c r="T72" s="66" t="n">
        <v>0</v>
      </c>
      <c r="U72" s="66" t="n">
        <v>0</v>
      </c>
      <c r="V72" s="66" t="n">
        <v>0</v>
      </c>
      <c r="W72" s="66" t="n">
        <v>0</v>
      </c>
      <c r="X72" s="66" t="n">
        <v>0</v>
      </c>
      <c r="Y72" s="66" t="n">
        <v>0</v>
      </c>
      <c r="Z72" s="66" t="n">
        <v>0</v>
      </c>
      <c r="AA72" s="66" t="n">
        <v>0</v>
      </c>
      <c r="AB72" s="66" t="n">
        <v>0</v>
      </c>
      <c r="AC72" s="66" t="n">
        <v>0</v>
      </c>
      <c r="AD72" s="65"/>
      <c r="AE72" s="67"/>
      <c r="AF72" s="68" t="s">
        <v>275</v>
      </c>
      <c r="AG72" s="69" t="s">
        <v>104</v>
      </c>
    </row>
    <row r="73" s="5" customFormat="true" ht="33.75" hidden="false" customHeight="false" outlineLevel="0" collapsed="false">
      <c r="A73" s="103" t="s">
        <v>325</v>
      </c>
      <c r="B73" s="109" t="s">
        <v>326</v>
      </c>
      <c r="C73" s="61" t="s">
        <v>327</v>
      </c>
      <c r="D73" s="61" t="s">
        <v>288</v>
      </c>
      <c r="E73" s="61" t="s">
        <v>328</v>
      </c>
      <c r="F73" s="62"/>
      <c r="G73" s="62"/>
      <c r="H73" s="62"/>
      <c r="I73" s="62"/>
      <c r="J73" s="63" t="n">
        <v>2022</v>
      </c>
      <c r="K73" s="63" t="n">
        <v>2023</v>
      </c>
      <c r="L73" s="64" t="n">
        <f aca="false">SUM(M73:AD73)</f>
        <v>785.8</v>
      </c>
      <c r="M73" s="65"/>
      <c r="N73" s="66" t="n">
        <v>0</v>
      </c>
      <c r="O73" s="66" t="n">
        <v>0</v>
      </c>
      <c r="P73" s="66" t="n">
        <v>785.8</v>
      </c>
      <c r="Q73" s="66" t="n">
        <v>0</v>
      </c>
      <c r="R73" s="66" t="n">
        <v>0</v>
      </c>
      <c r="S73" s="66" t="n">
        <v>0</v>
      </c>
      <c r="T73" s="66" t="n">
        <v>0</v>
      </c>
      <c r="U73" s="66" t="n">
        <v>0</v>
      </c>
      <c r="V73" s="66" t="n">
        <v>0</v>
      </c>
      <c r="W73" s="66" t="n">
        <v>0</v>
      </c>
      <c r="X73" s="66" t="n">
        <v>0</v>
      </c>
      <c r="Y73" s="66" t="n">
        <v>0</v>
      </c>
      <c r="Z73" s="66" t="n">
        <v>0</v>
      </c>
      <c r="AA73" s="66" t="n">
        <v>0</v>
      </c>
      <c r="AB73" s="66" t="n">
        <v>0</v>
      </c>
      <c r="AC73" s="66" t="n">
        <v>0</v>
      </c>
      <c r="AD73" s="65"/>
      <c r="AE73" s="67"/>
      <c r="AF73" s="68" t="s">
        <v>275</v>
      </c>
      <c r="AG73" s="69" t="s">
        <v>104</v>
      </c>
    </row>
    <row r="74" s="5" customFormat="true" ht="56.25" hidden="false" customHeight="false" outlineLevel="0" collapsed="false">
      <c r="A74" s="103" t="s">
        <v>329</v>
      </c>
      <c r="B74" s="109" t="s">
        <v>330</v>
      </c>
      <c r="C74" s="61" t="s">
        <v>331</v>
      </c>
      <c r="D74" s="61" t="s">
        <v>288</v>
      </c>
      <c r="E74" s="61" t="s">
        <v>332</v>
      </c>
      <c r="F74" s="62"/>
      <c r="G74" s="62"/>
      <c r="H74" s="62"/>
      <c r="I74" s="62"/>
      <c r="J74" s="63" t="n">
        <v>2022</v>
      </c>
      <c r="K74" s="63" t="n">
        <v>2023</v>
      </c>
      <c r="L74" s="64" t="n">
        <f aca="false">SUM(M74:AD74)</f>
        <v>1512.2</v>
      </c>
      <c r="M74" s="65"/>
      <c r="N74" s="66" t="n">
        <v>0</v>
      </c>
      <c r="O74" s="66" t="n">
        <v>0</v>
      </c>
      <c r="P74" s="66" t="n">
        <v>1512.2</v>
      </c>
      <c r="Q74" s="66" t="n">
        <v>0</v>
      </c>
      <c r="R74" s="66" t="n">
        <v>0</v>
      </c>
      <c r="S74" s="66" t="n">
        <v>0</v>
      </c>
      <c r="T74" s="66" t="n">
        <v>0</v>
      </c>
      <c r="U74" s="66" t="n">
        <v>0</v>
      </c>
      <c r="V74" s="66" t="n">
        <v>0</v>
      </c>
      <c r="W74" s="66" t="n">
        <v>0</v>
      </c>
      <c r="X74" s="66" t="n">
        <v>0</v>
      </c>
      <c r="Y74" s="66" t="n">
        <v>0</v>
      </c>
      <c r="Z74" s="66" t="n">
        <v>0</v>
      </c>
      <c r="AA74" s="66" t="n">
        <v>0</v>
      </c>
      <c r="AB74" s="66" t="n">
        <v>0</v>
      </c>
      <c r="AC74" s="66" t="n">
        <v>0</v>
      </c>
      <c r="AD74" s="65"/>
      <c r="AE74" s="67"/>
      <c r="AF74" s="68" t="s">
        <v>275</v>
      </c>
      <c r="AG74" s="69" t="s">
        <v>104</v>
      </c>
    </row>
    <row r="75" s="5" customFormat="true" ht="112.5" hidden="false" customHeight="false" outlineLevel="0" collapsed="false">
      <c r="A75" s="103" t="s">
        <v>333</v>
      </c>
      <c r="B75" s="109" t="s">
        <v>334</v>
      </c>
      <c r="C75" s="61" t="s">
        <v>335</v>
      </c>
      <c r="D75" s="61" t="s">
        <v>288</v>
      </c>
      <c r="E75" s="61" t="s">
        <v>296</v>
      </c>
      <c r="F75" s="62" t="s">
        <v>257</v>
      </c>
      <c r="G75" s="62" t="s">
        <v>290</v>
      </c>
      <c r="H75" s="62" t="s">
        <v>336</v>
      </c>
      <c r="I75" s="62" t="s">
        <v>337</v>
      </c>
      <c r="J75" s="63" t="n">
        <v>2022</v>
      </c>
      <c r="K75" s="63" t="n">
        <v>2022</v>
      </c>
      <c r="L75" s="64" t="n">
        <f aca="false">SUM(M75:AD75)</f>
        <v>23019.7</v>
      </c>
      <c r="M75" s="65"/>
      <c r="N75" s="66" t="n">
        <v>0</v>
      </c>
      <c r="O75" s="66" t="n">
        <v>0</v>
      </c>
      <c r="P75" s="66" t="n">
        <v>23019.7</v>
      </c>
      <c r="Q75" s="66" t="n">
        <v>0</v>
      </c>
      <c r="R75" s="66" t="n">
        <v>0</v>
      </c>
      <c r="S75" s="66" t="n">
        <v>0</v>
      </c>
      <c r="T75" s="66" t="n">
        <v>0</v>
      </c>
      <c r="U75" s="66" t="n">
        <v>0</v>
      </c>
      <c r="V75" s="66" t="n">
        <v>0</v>
      </c>
      <c r="W75" s="66" t="n">
        <v>0</v>
      </c>
      <c r="X75" s="66" t="n">
        <v>0</v>
      </c>
      <c r="Y75" s="66" t="n">
        <v>0</v>
      </c>
      <c r="Z75" s="66" t="n">
        <v>0</v>
      </c>
      <c r="AA75" s="66" t="n">
        <v>0</v>
      </c>
      <c r="AB75" s="66" t="n">
        <v>0</v>
      </c>
      <c r="AC75" s="66" t="n">
        <v>0</v>
      </c>
      <c r="AD75" s="65"/>
      <c r="AE75" s="67"/>
      <c r="AF75" s="68" t="s">
        <v>275</v>
      </c>
      <c r="AG75" s="69" t="s">
        <v>104</v>
      </c>
    </row>
    <row r="76" s="5" customFormat="true" ht="112.5" hidden="false" customHeight="false" outlineLevel="0" collapsed="false">
      <c r="A76" s="103" t="s">
        <v>338</v>
      </c>
      <c r="B76" s="109" t="s">
        <v>339</v>
      </c>
      <c r="C76" s="61" t="s">
        <v>340</v>
      </c>
      <c r="D76" s="61" t="s">
        <v>288</v>
      </c>
      <c r="E76" s="61" t="s">
        <v>341</v>
      </c>
      <c r="F76" s="62" t="s">
        <v>257</v>
      </c>
      <c r="G76" s="62" t="s">
        <v>290</v>
      </c>
      <c r="H76" s="62" t="s">
        <v>342</v>
      </c>
      <c r="I76" s="62" t="s">
        <v>343</v>
      </c>
      <c r="J76" s="63" t="n">
        <v>2022</v>
      </c>
      <c r="K76" s="63" t="n">
        <v>2022</v>
      </c>
      <c r="L76" s="64" t="n">
        <f aca="false">SUM(M76:AD76)</f>
        <v>17893.1</v>
      </c>
      <c r="M76" s="65"/>
      <c r="N76" s="66" t="n">
        <v>0</v>
      </c>
      <c r="O76" s="66" t="n">
        <v>0</v>
      </c>
      <c r="P76" s="66" t="n">
        <v>17893.1</v>
      </c>
      <c r="Q76" s="66" t="n">
        <v>0</v>
      </c>
      <c r="R76" s="66" t="n">
        <v>0</v>
      </c>
      <c r="S76" s="66" t="n">
        <v>0</v>
      </c>
      <c r="T76" s="66" t="n">
        <v>0</v>
      </c>
      <c r="U76" s="66" t="n">
        <v>0</v>
      </c>
      <c r="V76" s="66" t="n">
        <v>0</v>
      </c>
      <c r="W76" s="66" t="n">
        <v>0</v>
      </c>
      <c r="X76" s="66" t="n">
        <v>0</v>
      </c>
      <c r="Y76" s="66" t="n">
        <v>0</v>
      </c>
      <c r="Z76" s="66" t="n">
        <v>0</v>
      </c>
      <c r="AA76" s="66" t="n">
        <v>0</v>
      </c>
      <c r="AB76" s="66" t="n">
        <v>0</v>
      </c>
      <c r="AC76" s="66" t="n">
        <v>0</v>
      </c>
      <c r="AD76" s="65"/>
      <c r="AE76" s="67"/>
      <c r="AF76" s="68" t="s">
        <v>275</v>
      </c>
      <c r="AG76" s="69" t="s">
        <v>104</v>
      </c>
    </row>
    <row r="77" s="5" customFormat="true" ht="101.25" hidden="false" customHeight="false" outlineLevel="0" collapsed="false">
      <c r="A77" s="103" t="s">
        <v>344</v>
      </c>
      <c r="B77" s="109" t="s">
        <v>345</v>
      </c>
      <c r="C77" s="61" t="s">
        <v>346</v>
      </c>
      <c r="D77" s="61" t="s">
        <v>288</v>
      </c>
      <c r="E77" s="61" t="s">
        <v>347</v>
      </c>
      <c r="F77" s="62" t="s">
        <v>257</v>
      </c>
      <c r="G77" s="62" t="s">
        <v>290</v>
      </c>
      <c r="H77" s="62" t="s">
        <v>348</v>
      </c>
      <c r="I77" s="62" t="s">
        <v>349</v>
      </c>
      <c r="J77" s="63" t="n">
        <v>2022</v>
      </c>
      <c r="K77" s="63" t="n">
        <v>2022</v>
      </c>
      <c r="L77" s="64" t="n">
        <f aca="false">SUM(M77:AD77)</f>
        <v>11114.2</v>
      </c>
      <c r="M77" s="65"/>
      <c r="N77" s="66" t="n">
        <v>0</v>
      </c>
      <c r="O77" s="66" t="n">
        <v>0</v>
      </c>
      <c r="P77" s="66" t="n">
        <v>11114.2</v>
      </c>
      <c r="Q77" s="66" t="n">
        <v>0</v>
      </c>
      <c r="R77" s="66" t="n">
        <v>0</v>
      </c>
      <c r="S77" s="66" t="n">
        <v>0</v>
      </c>
      <c r="T77" s="66" t="n">
        <v>0</v>
      </c>
      <c r="U77" s="66" t="n">
        <v>0</v>
      </c>
      <c r="V77" s="66" t="n">
        <v>0</v>
      </c>
      <c r="W77" s="66" t="n">
        <v>0</v>
      </c>
      <c r="X77" s="66" t="n">
        <v>0</v>
      </c>
      <c r="Y77" s="66" t="n">
        <v>0</v>
      </c>
      <c r="Z77" s="66" t="n">
        <v>0</v>
      </c>
      <c r="AA77" s="66" t="n">
        <v>0</v>
      </c>
      <c r="AB77" s="66" t="n">
        <v>0</v>
      </c>
      <c r="AC77" s="66" t="n">
        <v>0</v>
      </c>
      <c r="AD77" s="65"/>
      <c r="AE77" s="67"/>
      <c r="AF77" s="68" t="s">
        <v>275</v>
      </c>
      <c r="AG77" s="69" t="s">
        <v>104</v>
      </c>
    </row>
    <row r="78" s="5" customFormat="true" ht="78.75" hidden="false" customHeight="false" outlineLevel="0" collapsed="false">
      <c r="A78" s="103" t="s">
        <v>350</v>
      </c>
      <c r="B78" s="109" t="s">
        <v>351</v>
      </c>
      <c r="C78" s="61" t="s">
        <v>352</v>
      </c>
      <c r="D78" s="61" t="s">
        <v>288</v>
      </c>
      <c r="E78" s="61" t="s">
        <v>353</v>
      </c>
      <c r="F78" s="62" t="s">
        <v>257</v>
      </c>
      <c r="G78" s="62" t="s">
        <v>290</v>
      </c>
      <c r="H78" s="62" t="s">
        <v>354</v>
      </c>
      <c r="I78" s="62" t="s">
        <v>355</v>
      </c>
      <c r="J78" s="63" t="n">
        <v>2022</v>
      </c>
      <c r="K78" s="63" t="n">
        <v>2022</v>
      </c>
      <c r="L78" s="64" t="n">
        <f aca="false">SUM(M78:AD78)</f>
        <v>14836.2</v>
      </c>
      <c r="M78" s="65"/>
      <c r="N78" s="66" t="n">
        <v>0</v>
      </c>
      <c r="O78" s="66" t="n">
        <v>0</v>
      </c>
      <c r="P78" s="66" t="n">
        <f aca="false">16824.7-12912+10923.5</f>
        <v>14836.2</v>
      </c>
      <c r="Q78" s="66" t="n">
        <v>0</v>
      </c>
      <c r="R78" s="66" t="n">
        <v>0</v>
      </c>
      <c r="S78" s="66" t="n">
        <v>0</v>
      </c>
      <c r="T78" s="66" t="n">
        <v>0</v>
      </c>
      <c r="U78" s="66" t="n">
        <v>0</v>
      </c>
      <c r="V78" s="66" t="n">
        <v>0</v>
      </c>
      <c r="W78" s="66" t="n">
        <v>0</v>
      </c>
      <c r="X78" s="66" t="n">
        <v>0</v>
      </c>
      <c r="Y78" s="66" t="n">
        <v>0</v>
      </c>
      <c r="Z78" s="66" t="n">
        <v>0</v>
      </c>
      <c r="AA78" s="66" t="n">
        <v>0</v>
      </c>
      <c r="AB78" s="66" t="n">
        <v>0</v>
      </c>
      <c r="AC78" s="66" t="n">
        <v>0</v>
      </c>
      <c r="AD78" s="65"/>
      <c r="AE78" s="67"/>
      <c r="AF78" s="68" t="s">
        <v>275</v>
      </c>
      <c r="AG78" s="69" t="s">
        <v>104</v>
      </c>
    </row>
    <row r="79" s="5" customFormat="true" ht="78.75" hidden="false" customHeight="false" outlineLevel="0" collapsed="false">
      <c r="A79" s="103" t="s">
        <v>356</v>
      </c>
      <c r="B79" s="109"/>
      <c r="C79" s="61" t="s">
        <v>352</v>
      </c>
      <c r="D79" s="61" t="s">
        <v>288</v>
      </c>
      <c r="E79" s="61" t="s">
        <v>353</v>
      </c>
      <c r="F79" s="62" t="s">
        <v>257</v>
      </c>
      <c r="G79" s="62" t="s">
        <v>290</v>
      </c>
      <c r="H79" s="62" t="s">
        <v>354</v>
      </c>
      <c r="I79" s="62" t="s">
        <v>355</v>
      </c>
      <c r="J79" s="63"/>
      <c r="K79" s="63"/>
      <c r="L79" s="64" t="n">
        <f aca="false">N79+O79+P79+Q79+R79</f>
        <v>12912</v>
      </c>
      <c r="M79" s="65"/>
      <c r="N79" s="66" t="n">
        <v>0</v>
      </c>
      <c r="O79" s="66" t="n">
        <v>0</v>
      </c>
      <c r="P79" s="66" t="n">
        <v>12912</v>
      </c>
      <c r="Q79" s="66" t="n">
        <v>0</v>
      </c>
      <c r="R79" s="66" t="n">
        <v>0</v>
      </c>
      <c r="S79" s="66" t="n">
        <v>0</v>
      </c>
      <c r="T79" s="66" t="n">
        <v>0</v>
      </c>
      <c r="U79" s="66" t="n">
        <v>0</v>
      </c>
      <c r="V79" s="66" t="n">
        <v>0</v>
      </c>
      <c r="W79" s="66" t="n">
        <v>0</v>
      </c>
      <c r="X79" s="66" t="n">
        <v>0</v>
      </c>
      <c r="Y79" s="66" t="n">
        <v>0</v>
      </c>
      <c r="Z79" s="66" t="n">
        <v>0</v>
      </c>
      <c r="AA79" s="66" t="n">
        <v>0</v>
      </c>
      <c r="AB79" s="66" t="n">
        <v>0</v>
      </c>
      <c r="AC79" s="66" t="n">
        <v>0</v>
      </c>
      <c r="AD79" s="65"/>
      <c r="AE79" s="67"/>
      <c r="AF79" s="110" t="s">
        <v>357</v>
      </c>
      <c r="AG79" s="69"/>
    </row>
    <row r="80" s="5" customFormat="true" ht="101.25" hidden="false" customHeight="false" outlineLevel="0" collapsed="false">
      <c r="A80" s="103" t="s">
        <v>358</v>
      </c>
      <c r="B80" s="109" t="s">
        <v>359</v>
      </c>
      <c r="C80" s="61" t="s">
        <v>360</v>
      </c>
      <c r="D80" s="61" t="s">
        <v>288</v>
      </c>
      <c r="E80" s="61" t="s">
        <v>361</v>
      </c>
      <c r="F80" s="62" t="s">
        <v>257</v>
      </c>
      <c r="G80" s="62" t="s">
        <v>290</v>
      </c>
      <c r="H80" s="62" t="s">
        <v>362</v>
      </c>
      <c r="I80" s="62" t="s">
        <v>363</v>
      </c>
      <c r="J80" s="63" t="n">
        <v>2023</v>
      </c>
      <c r="K80" s="63" t="n">
        <v>2023</v>
      </c>
      <c r="L80" s="64" t="n">
        <f aca="false">SUM(M80:AD80)</f>
        <v>34908.5</v>
      </c>
      <c r="M80" s="65"/>
      <c r="N80" s="66" t="n">
        <v>0</v>
      </c>
      <c r="O80" s="66" t="n">
        <v>0</v>
      </c>
      <c r="P80" s="66" t="n">
        <v>0</v>
      </c>
      <c r="Q80" s="66" t="n">
        <v>34908.5</v>
      </c>
      <c r="R80" s="66" t="n">
        <v>0</v>
      </c>
      <c r="S80" s="66" t="n">
        <v>0</v>
      </c>
      <c r="T80" s="66" t="n">
        <v>0</v>
      </c>
      <c r="U80" s="66" t="n">
        <v>0</v>
      </c>
      <c r="V80" s="66" t="n">
        <v>0</v>
      </c>
      <c r="W80" s="66" t="n">
        <v>0</v>
      </c>
      <c r="X80" s="66" t="n">
        <v>0</v>
      </c>
      <c r="Y80" s="66" t="n">
        <v>0</v>
      </c>
      <c r="Z80" s="66" t="n">
        <v>0</v>
      </c>
      <c r="AA80" s="66" t="n">
        <v>0</v>
      </c>
      <c r="AB80" s="66" t="n">
        <v>0</v>
      </c>
      <c r="AC80" s="66" t="n">
        <v>0</v>
      </c>
      <c r="AD80" s="65"/>
      <c r="AE80" s="67"/>
      <c r="AF80" s="68" t="s">
        <v>275</v>
      </c>
      <c r="AG80" s="69" t="s">
        <v>104</v>
      </c>
    </row>
    <row r="81" s="5" customFormat="true" ht="90" hidden="false" customHeight="false" outlineLevel="0" collapsed="false">
      <c r="A81" s="103" t="s">
        <v>364</v>
      </c>
      <c r="B81" s="109" t="s">
        <v>365</v>
      </c>
      <c r="C81" s="61" t="s">
        <v>366</v>
      </c>
      <c r="D81" s="61" t="s">
        <v>288</v>
      </c>
      <c r="E81" s="61" t="s">
        <v>361</v>
      </c>
      <c r="F81" s="62" t="s">
        <v>257</v>
      </c>
      <c r="G81" s="62" t="s">
        <v>290</v>
      </c>
      <c r="H81" s="62" t="s">
        <v>367</v>
      </c>
      <c r="I81" s="62" t="s">
        <v>368</v>
      </c>
      <c r="J81" s="63" t="n">
        <v>2023</v>
      </c>
      <c r="K81" s="63" t="n">
        <v>2023</v>
      </c>
      <c r="L81" s="64" t="n">
        <f aca="false">SUM(M81:AD81)</f>
        <v>28061.9</v>
      </c>
      <c r="M81" s="65"/>
      <c r="N81" s="66" t="n">
        <v>0</v>
      </c>
      <c r="O81" s="66" t="n">
        <v>0</v>
      </c>
      <c r="P81" s="66" t="n">
        <v>0</v>
      </c>
      <c r="Q81" s="66" t="n">
        <v>28061.9</v>
      </c>
      <c r="R81" s="66" t="n">
        <v>0</v>
      </c>
      <c r="S81" s="66" t="n">
        <v>0</v>
      </c>
      <c r="T81" s="66" t="n">
        <v>0</v>
      </c>
      <c r="U81" s="66" t="n">
        <v>0</v>
      </c>
      <c r="V81" s="66" t="n">
        <v>0</v>
      </c>
      <c r="W81" s="66" t="n">
        <v>0</v>
      </c>
      <c r="X81" s="66" t="n">
        <v>0</v>
      </c>
      <c r="Y81" s="66" t="n">
        <v>0</v>
      </c>
      <c r="Z81" s="66" t="n">
        <v>0</v>
      </c>
      <c r="AA81" s="66" t="n">
        <v>0</v>
      </c>
      <c r="AB81" s="66" t="n">
        <v>0</v>
      </c>
      <c r="AC81" s="66" t="n">
        <v>0</v>
      </c>
      <c r="AD81" s="65"/>
      <c r="AE81" s="67"/>
      <c r="AF81" s="68" t="s">
        <v>275</v>
      </c>
      <c r="AG81" s="69" t="s">
        <v>104</v>
      </c>
    </row>
    <row r="82" s="5" customFormat="true" ht="112.5" hidden="false" customHeight="false" outlineLevel="0" collapsed="false">
      <c r="A82" s="103" t="s">
        <v>369</v>
      </c>
      <c r="B82" s="109" t="s">
        <v>370</v>
      </c>
      <c r="C82" s="61" t="s">
        <v>371</v>
      </c>
      <c r="D82" s="61" t="s">
        <v>288</v>
      </c>
      <c r="E82" s="61" t="s">
        <v>361</v>
      </c>
      <c r="F82" s="62" t="s">
        <v>257</v>
      </c>
      <c r="G82" s="62" t="s">
        <v>290</v>
      </c>
      <c r="H82" s="62" t="s">
        <v>372</v>
      </c>
      <c r="I82" s="62" t="s">
        <v>373</v>
      </c>
      <c r="J82" s="63" t="n">
        <v>2023</v>
      </c>
      <c r="K82" s="63" t="n">
        <v>2023</v>
      </c>
      <c r="L82" s="64" t="n">
        <f aca="false">SUM(M82:AD82)</f>
        <v>19604.8</v>
      </c>
      <c r="M82" s="65"/>
      <c r="N82" s="66" t="n">
        <v>0</v>
      </c>
      <c r="O82" s="66" t="n">
        <v>0</v>
      </c>
      <c r="P82" s="66" t="n">
        <v>0</v>
      </c>
      <c r="Q82" s="66" t="n">
        <v>19604.8</v>
      </c>
      <c r="R82" s="66" t="n">
        <v>0</v>
      </c>
      <c r="S82" s="66" t="n">
        <v>0</v>
      </c>
      <c r="T82" s="66" t="n">
        <v>0</v>
      </c>
      <c r="U82" s="66" t="n">
        <v>0</v>
      </c>
      <c r="V82" s="66" t="n">
        <v>0</v>
      </c>
      <c r="W82" s="66" t="n">
        <v>0</v>
      </c>
      <c r="X82" s="66" t="n">
        <v>0</v>
      </c>
      <c r="Y82" s="66" t="n">
        <v>0</v>
      </c>
      <c r="Z82" s="66" t="n">
        <v>0</v>
      </c>
      <c r="AA82" s="66" t="n">
        <v>0</v>
      </c>
      <c r="AB82" s="66" t="n">
        <v>0</v>
      </c>
      <c r="AC82" s="66" t="n">
        <v>0</v>
      </c>
      <c r="AD82" s="65"/>
      <c r="AE82" s="67"/>
      <c r="AF82" s="68" t="s">
        <v>275</v>
      </c>
      <c r="AG82" s="69" t="s">
        <v>104</v>
      </c>
    </row>
    <row r="83" s="5" customFormat="true" ht="101.25" hidden="false" customHeight="false" outlineLevel="0" collapsed="false">
      <c r="A83" s="103" t="s">
        <v>374</v>
      </c>
      <c r="B83" s="109" t="s">
        <v>375</v>
      </c>
      <c r="C83" s="61" t="s">
        <v>376</v>
      </c>
      <c r="D83" s="61" t="s">
        <v>288</v>
      </c>
      <c r="E83" s="61" t="s">
        <v>377</v>
      </c>
      <c r="F83" s="62" t="s">
        <v>257</v>
      </c>
      <c r="G83" s="62" t="s">
        <v>290</v>
      </c>
      <c r="H83" s="62" t="s">
        <v>378</v>
      </c>
      <c r="I83" s="62" t="s">
        <v>379</v>
      </c>
      <c r="J83" s="63" t="n">
        <v>2022</v>
      </c>
      <c r="K83" s="63" t="n">
        <v>2022</v>
      </c>
      <c r="L83" s="64" t="n">
        <f aca="false">SUM(M83:AD83)</f>
        <v>25857.5</v>
      </c>
      <c r="M83" s="65"/>
      <c r="N83" s="66" t="n">
        <v>0</v>
      </c>
      <c r="O83" s="66" t="n">
        <v>0</v>
      </c>
      <c r="P83" s="66" t="n">
        <v>25857.5</v>
      </c>
      <c r="Q83" s="66" t="n">
        <v>0</v>
      </c>
      <c r="R83" s="66" t="n">
        <v>0</v>
      </c>
      <c r="S83" s="66" t="n">
        <v>0</v>
      </c>
      <c r="T83" s="66" t="n">
        <v>0</v>
      </c>
      <c r="U83" s="66" t="n">
        <v>0</v>
      </c>
      <c r="V83" s="66" t="n">
        <v>0</v>
      </c>
      <c r="W83" s="66" t="n">
        <v>0</v>
      </c>
      <c r="X83" s="66" t="n">
        <v>0</v>
      </c>
      <c r="Y83" s="66" t="n">
        <v>0</v>
      </c>
      <c r="Z83" s="66" t="n">
        <v>0</v>
      </c>
      <c r="AA83" s="66" t="n">
        <v>0</v>
      </c>
      <c r="AB83" s="66" t="n">
        <v>0</v>
      </c>
      <c r="AC83" s="66" t="n">
        <v>0</v>
      </c>
      <c r="AD83" s="65"/>
      <c r="AE83" s="67"/>
      <c r="AF83" s="110" t="s">
        <v>357</v>
      </c>
      <c r="AG83" s="69" t="s">
        <v>104</v>
      </c>
    </row>
    <row r="84" s="5" customFormat="true" ht="78.75" hidden="false" customHeight="false" outlineLevel="0" collapsed="false">
      <c r="A84" s="103" t="s">
        <v>380</v>
      </c>
      <c r="B84" s="109" t="s">
        <v>381</v>
      </c>
      <c r="C84" s="61" t="s">
        <v>382</v>
      </c>
      <c r="D84" s="61" t="s">
        <v>288</v>
      </c>
      <c r="E84" s="61" t="s">
        <v>383</v>
      </c>
      <c r="F84" s="62" t="s">
        <v>257</v>
      </c>
      <c r="G84" s="62" t="s">
        <v>290</v>
      </c>
      <c r="H84" s="62" t="s">
        <v>384</v>
      </c>
      <c r="I84" s="62" t="s">
        <v>385</v>
      </c>
      <c r="J84" s="63" t="n">
        <v>2022</v>
      </c>
      <c r="K84" s="63" t="n">
        <v>2022</v>
      </c>
      <c r="L84" s="64" t="n">
        <f aca="false">SUM(M84:AD84)</f>
        <v>14839.7</v>
      </c>
      <c r="M84" s="65"/>
      <c r="N84" s="66" t="n">
        <v>0</v>
      </c>
      <c r="O84" s="66" t="n">
        <v>0</v>
      </c>
      <c r="P84" s="66" t="n">
        <v>14839.7</v>
      </c>
      <c r="Q84" s="66" t="n">
        <v>0</v>
      </c>
      <c r="R84" s="66" t="n">
        <v>0</v>
      </c>
      <c r="S84" s="66" t="n">
        <v>0</v>
      </c>
      <c r="T84" s="66" t="n">
        <v>0</v>
      </c>
      <c r="U84" s="66" t="n">
        <v>0</v>
      </c>
      <c r="V84" s="66" t="n">
        <v>0</v>
      </c>
      <c r="W84" s="66" t="n">
        <v>0</v>
      </c>
      <c r="X84" s="66" t="n">
        <v>0</v>
      </c>
      <c r="Y84" s="66" t="n">
        <v>0</v>
      </c>
      <c r="Z84" s="66" t="n">
        <v>0</v>
      </c>
      <c r="AA84" s="66" t="n">
        <v>0</v>
      </c>
      <c r="AB84" s="66" t="n">
        <v>0</v>
      </c>
      <c r="AC84" s="66" t="n">
        <v>0</v>
      </c>
      <c r="AD84" s="65"/>
      <c r="AE84" s="67"/>
      <c r="AF84" s="110" t="s">
        <v>357</v>
      </c>
      <c r="AG84" s="69" t="s">
        <v>104</v>
      </c>
      <c r="AH84" s="111"/>
    </row>
    <row r="85" s="5" customFormat="true" ht="78.75" hidden="false" customHeight="false" outlineLevel="0" collapsed="false">
      <c r="A85" s="103" t="s">
        <v>386</v>
      </c>
      <c r="B85" s="109" t="s">
        <v>387</v>
      </c>
      <c r="C85" s="61" t="s">
        <v>388</v>
      </c>
      <c r="D85" s="61" t="s">
        <v>288</v>
      </c>
      <c r="E85" s="61" t="s">
        <v>353</v>
      </c>
      <c r="F85" s="62" t="s">
        <v>257</v>
      </c>
      <c r="G85" s="62" t="s">
        <v>290</v>
      </c>
      <c r="H85" s="62" t="s">
        <v>389</v>
      </c>
      <c r="I85" s="62" t="s">
        <v>390</v>
      </c>
      <c r="J85" s="63" t="n">
        <v>2023</v>
      </c>
      <c r="K85" s="63" t="n">
        <v>2023</v>
      </c>
      <c r="L85" s="64" t="n">
        <f aca="false">SUM(M85:AD85)</f>
        <v>9940.4</v>
      </c>
      <c r="M85" s="65"/>
      <c r="N85" s="66" t="n">
        <v>0</v>
      </c>
      <c r="O85" s="66" t="n">
        <v>0</v>
      </c>
      <c r="P85" s="66" t="n">
        <v>0</v>
      </c>
      <c r="Q85" s="66" t="n">
        <v>9940.4</v>
      </c>
      <c r="R85" s="66" t="n">
        <v>0</v>
      </c>
      <c r="S85" s="66" t="n">
        <v>0</v>
      </c>
      <c r="T85" s="66" t="n">
        <v>0</v>
      </c>
      <c r="U85" s="66" t="n">
        <v>0</v>
      </c>
      <c r="V85" s="66" t="n">
        <v>0</v>
      </c>
      <c r="W85" s="66" t="n">
        <v>0</v>
      </c>
      <c r="X85" s="66" t="n">
        <v>0</v>
      </c>
      <c r="Y85" s="66" t="n">
        <v>0</v>
      </c>
      <c r="Z85" s="66" t="n">
        <v>0</v>
      </c>
      <c r="AA85" s="66" t="n">
        <v>0</v>
      </c>
      <c r="AB85" s="66" t="n">
        <v>0</v>
      </c>
      <c r="AC85" s="66" t="n">
        <v>0</v>
      </c>
      <c r="AD85" s="65"/>
      <c r="AE85" s="67"/>
      <c r="AF85" s="68" t="s">
        <v>275</v>
      </c>
      <c r="AG85" s="69" t="s">
        <v>104</v>
      </c>
    </row>
    <row r="86" s="5" customFormat="true" ht="33.75" hidden="false" customHeight="false" outlineLevel="0" collapsed="false">
      <c r="A86" s="103" t="s">
        <v>391</v>
      </c>
      <c r="B86" s="109" t="s">
        <v>392</v>
      </c>
      <c r="C86" s="61" t="s">
        <v>393</v>
      </c>
      <c r="D86" s="61" t="s">
        <v>288</v>
      </c>
      <c r="E86" s="61" t="s">
        <v>361</v>
      </c>
      <c r="F86" s="62" t="s">
        <v>257</v>
      </c>
      <c r="G86" s="62" t="s">
        <v>290</v>
      </c>
      <c r="H86" s="62"/>
      <c r="I86" s="62"/>
      <c r="J86" s="63" t="n">
        <v>2023</v>
      </c>
      <c r="K86" s="63" t="n">
        <v>2023</v>
      </c>
      <c r="L86" s="64" t="n">
        <f aca="false">SUM(M86:AD86)</f>
        <v>2647.6</v>
      </c>
      <c r="M86" s="65"/>
      <c r="N86" s="66" t="n">
        <v>0</v>
      </c>
      <c r="O86" s="66" t="n">
        <v>0</v>
      </c>
      <c r="P86" s="66" t="n">
        <v>0</v>
      </c>
      <c r="Q86" s="66" t="n">
        <v>2647.6</v>
      </c>
      <c r="R86" s="66" t="n">
        <v>0</v>
      </c>
      <c r="S86" s="66" t="n">
        <v>0</v>
      </c>
      <c r="T86" s="66" t="n">
        <v>0</v>
      </c>
      <c r="U86" s="66" t="n">
        <v>0</v>
      </c>
      <c r="V86" s="66" t="n">
        <v>0</v>
      </c>
      <c r="W86" s="66" t="n">
        <v>0</v>
      </c>
      <c r="X86" s="66" t="n">
        <v>0</v>
      </c>
      <c r="Y86" s="66" t="n">
        <v>0</v>
      </c>
      <c r="Z86" s="66" t="n">
        <v>0</v>
      </c>
      <c r="AA86" s="66" t="n">
        <v>0</v>
      </c>
      <c r="AB86" s="66" t="n">
        <v>0</v>
      </c>
      <c r="AC86" s="66" t="n">
        <v>0</v>
      </c>
      <c r="AD86" s="65"/>
      <c r="AE86" s="67"/>
      <c r="AF86" s="68" t="s">
        <v>275</v>
      </c>
      <c r="AG86" s="69" t="s">
        <v>104</v>
      </c>
    </row>
    <row r="87" s="5" customFormat="true" ht="45" hidden="false" customHeight="false" outlineLevel="0" collapsed="false">
      <c r="A87" s="103" t="s">
        <v>394</v>
      </c>
      <c r="B87" s="109" t="s">
        <v>392</v>
      </c>
      <c r="C87" s="61" t="s">
        <v>393</v>
      </c>
      <c r="D87" s="61" t="s">
        <v>288</v>
      </c>
      <c r="E87" s="61" t="s">
        <v>361</v>
      </c>
      <c r="F87" s="62" t="s">
        <v>257</v>
      </c>
      <c r="G87" s="62" t="s">
        <v>290</v>
      </c>
      <c r="H87" s="62"/>
      <c r="I87" s="62"/>
      <c r="J87" s="63" t="n">
        <v>2023</v>
      </c>
      <c r="K87" s="63" t="n">
        <v>2023</v>
      </c>
      <c r="L87" s="64" t="n">
        <f aca="false">SUM(M87:AD87)</f>
        <v>16109</v>
      </c>
      <c r="M87" s="65"/>
      <c r="N87" s="66" t="n">
        <v>0</v>
      </c>
      <c r="O87" s="66" t="n">
        <v>0</v>
      </c>
      <c r="P87" s="66" t="n">
        <v>0</v>
      </c>
      <c r="Q87" s="66" t="n">
        <v>16109</v>
      </c>
      <c r="R87" s="66" t="n">
        <v>0</v>
      </c>
      <c r="S87" s="66" t="n">
        <v>0</v>
      </c>
      <c r="T87" s="66" t="n">
        <v>0</v>
      </c>
      <c r="U87" s="66" t="n">
        <v>0</v>
      </c>
      <c r="V87" s="66" t="n">
        <v>0</v>
      </c>
      <c r="W87" s="66" t="n">
        <v>0</v>
      </c>
      <c r="X87" s="66" t="n">
        <v>0</v>
      </c>
      <c r="Y87" s="66" t="n">
        <v>0</v>
      </c>
      <c r="Z87" s="66" t="n">
        <v>0</v>
      </c>
      <c r="AA87" s="66" t="n">
        <v>0</v>
      </c>
      <c r="AB87" s="66" t="n">
        <v>0</v>
      </c>
      <c r="AC87" s="66" t="n">
        <v>0</v>
      </c>
      <c r="AD87" s="65"/>
      <c r="AE87" s="67"/>
      <c r="AF87" s="110" t="s">
        <v>357</v>
      </c>
      <c r="AG87" s="69"/>
    </row>
    <row r="88" s="5" customFormat="true" ht="78.75" hidden="false" customHeight="false" outlineLevel="0" collapsed="false">
      <c r="A88" s="103" t="s">
        <v>395</v>
      </c>
      <c r="B88" s="109" t="s">
        <v>396</v>
      </c>
      <c r="C88" s="61" t="s">
        <v>397</v>
      </c>
      <c r="D88" s="61" t="s">
        <v>288</v>
      </c>
      <c r="E88" s="61" t="s">
        <v>361</v>
      </c>
      <c r="F88" s="62" t="s">
        <v>257</v>
      </c>
      <c r="G88" s="62" t="s">
        <v>290</v>
      </c>
      <c r="H88" s="62" t="s">
        <v>398</v>
      </c>
      <c r="I88" s="62" t="s">
        <v>399</v>
      </c>
      <c r="J88" s="63" t="n">
        <v>2023</v>
      </c>
      <c r="K88" s="63" t="n">
        <v>2023</v>
      </c>
      <c r="L88" s="64" t="n">
        <f aca="false">SUM(M88:AD88)</f>
        <v>17837.5</v>
      </c>
      <c r="M88" s="65"/>
      <c r="N88" s="66" t="n">
        <v>0</v>
      </c>
      <c r="O88" s="66" t="n">
        <v>0</v>
      </c>
      <c r="P88" s="66" t="n">
        <v>0</v>
      </c>
      <c r="Q88" s="66" t="n">
        <v>17837.5</v>
      </c>
      <c r="R88" s="66" t="n">
        <v>0</v>
      </c>
      <c r="S88" s="66" t="n">
        <v>0</v>
      </c>
      <c r="T88" s="66" t="n">
        <v>0</v>
      </c>
      <c r="U88" s="66" t="n">
        <v>0</v>
      </c>
      <c r="V88" s="66" t="n">
        <v>0</v>
      </c>
      <c r="W88" s="66" t="n">
        <v>0</v>
      </c>
      <c r="X88" s="66" t="n">
        <v>0</v>
      </c>
      <c r="Y88" s="66" t="n">
        <v>0</v>
      </c>
      <c r="Z88" s="66" t="n">
        <v>0</v>
      </c>
      <c r="AA88" s="66" t="n">
        <v>0</v>
      </c>
      <c r="AB88" s="66" t="n">
        <v>0</v>
      </c>
      <c r="AC88" s="66" t="n">
        <v>0</v>
      </c>
      <c r="AD88" s="65"/>
      <c r="AE88" s="67"/>
      <c r="AF88" s="110" t="s">
        <v>357</v>
      </c>
      <c r="AG88" s="69" t="s">
        <v>104</v>
      </c>
    </row>
    <row r="89" s="5" customFormat="true" ht="191.25" hidden="false" customHeight="false" outlineLevel="0" collapsed="false">
      <c r="A89" s="103" t="s">
        <v>400</v>
      </c>
      <c r="B89" s="109" t="s">
        <v>401</v>
      </c>
      <c r="C89" s="61" t="s">
        <v>402</v>
      </c>
      <c r="D89" s="61" t="s">
        <v>288</v>
      </c>
      <c r="E89" s="61" t="s">
        <v>361</v>
      </c>
      <c r="F89" s="62" t="s">
        <v>257</v>
      </c>
      <c r="G89" s="62" t="s">
        <v>290</v>
      </c>
      <c r="H89" s="62" t="s">
        <v>403</v>
      </c>
      <c r="I89" s="62" t="s">
        <v>404</v>
      </c>
      <c r="J89" s="63" t="n">
        <v>2023</v>
      </c>
      <c r="K89" s="63" t="n">
        <v>2023</v>
      </c>
      <c r="L89" s="64" t="n">
        <f aca="false">SUM(M89:AD89)</f>
        <v>44042.2</v>
      </c>
      <c r="M89" s="65"/>
      <c r="N89" s="66" t="n">
        <v>0</v>
      </c>
      <c r="O89" s="66" t="n">
        <v>0</v>
      </c>
      <c r="P89" s="66" t="n">
        <v>0</v>
      </c>
      <c r="Q89" s="66" t="n">
        <v>44042.2</v>
      </c>
      <c r="R89" s="66" t="n">
        <v>0</v>
      </c>
      <c r="S89" s="66" t="n">
        <v>0</v>
      </c>
      <c r="T89" s="66" t="n">
        <v>0</v>
      </c>
      <c r="U89" s="66" t="n">
        <v>0</v>
      </c>
      <c r="V89" s="66" t="n">
        <v>0</v>
      </c>
      <c r="W89" s="66" t="n">
        <v>0</v>
      </c>
      <c r="X89" s="66" t="n">
        <v>0</v>
      </c>
      <c r="Y89" s="66" t="n">
        <v>0</v>
      </c>
      <c r="Z89" s="66" t="n">
        <v>0</v>
      </c>
      <c r="AA89" s="66" t="n">
        <v>0</v>
      </c>
      <c r="AB89" s="66" t="n">
        <v>0</v>
      </c>
      <c r="AC89" s="66" t="n">
        <v>0</v>
      </c>
      <c r="AD89" s="65"/>
      <c r="AE89" s="67"/>
      <c r="AF89" s="110" t="s">
        <v>357</v>
      </c>
      <c r="AG89" s="69" t="s">
        <v>104</v>
      </c>
    </row>
    <row r="90" s="5" customFormat="true" ht="101.25" hidden="false" customHeight="false" outlineLevel="0" collapsed="false">
      <c r="A90" s="103" t="s">
        <v>405</v>
      </c>
      <c r="B90" s="109" t="s">
        <v>406</v>
      </c>
      <c r="C90" s="61" t="s">
        <v>407</v>
      </c>
      <c r="D90" s="61" t="s">
        <v>288</v>
      </c>
      <c r="E90" s="61" t="s">
        <v>408</v>
      </c>
      <c r="F90" s="62" t="s">
        <v>257</v>
      </c>
      <c r="G90" s="62" t="s">
        <v>290</v>
      </c>
      <c r="H90" s="62" t="s">
        <v>384</v>
      </c>
      <c r="I90" s="62" t="s">
        <v>385</v>
      </c>
      <c r="J90" s="63" t="n">
        <v>2022</v>
      </c>
      <c r="K90" s="63" t="n">
        <v>2022</v>
      </c>
      <c r="L90" s="64" t="n">
        <f aca="false">SUM(M90:AD90)</f>
        <v>35120.5</v>
      </c>
      <c r="M90" s="65"/>
      <c r="N90" s="66" t="n">
        <v>0</v>
      </c>
      <c r="O90" s="66" t="n">
        <v>0</v>
      </c>
      <c r="P90" s="66" t="n">
        <v>35120.5</v>
      </c>
      <c r="Q90" s="66" t="n">
        <v>0</v>
      </c>
      <c r="R90" s="66" t="n">
        <v>0</v>
      </c>
      <c r="S90" s="66" t="n">
        <v>0</v>
      </c>
      <c r="T90" s="66" t="n">
        <v>0</v>
      </c>
      <c r="U90" s="66" t="n">
        <v>0</v>
      </c>
      <c r="V90" s="66" t="n">
        <v>0</v>
      </c>
      <c r="W90" s="66" t="n">
        <v>0</v>
      </c>
      <c r="X90" s="66" t="n">
        <v>0</v>
      </c>
      <c r="Y90" s="66" t="n">
        <v>0</v>
      </c>
      <c r="Z90" s="66" t="n">
        <v>0</v>
      </c>
      <c r="AA90" s="66" t="n">
        <v>0</v>
      </c>
      <c r="AB90" s="66" t="n">
        <v>0</v>
      </c>
      <c r="AC90" s="66" t="n">
        <v>0</v>
      </c>
      <c r="AD90" s="65"/>
      <c r="AE90" s="67"/>
      <c r="AF90" s="68" t="s">
        <v>409</v>
      </c>
      <c r="AG90" s="69" t="s">
        <v>104</v>
      </c>
    </row>
    <row r="91" s="5" customFormat="true" ht="78.75" hidden="false" customHeight="false" outlineLevel="0" collapsed="false">
      <c r="A91" s="103" t="s">
        <v>410</v>
      </c>
      <c r="B91" s="109" t="s">
        <v>411</v>
      </c>
      <c r="C91" s="61" t="s">
        <v>412</v>
      </c>
      <c r="D91" s="61" t="s">
        <v>288</v>
      </c>
      <c r="E91" s="61" t="s">
        <v>413</v>
      </c>
      <c r="F91" s="62" t="s">
        <v>257</v>
      </c>
      <c r="G91" s="62" t="s">
        <v>290</v>
      </c>
      <c r="H91" s="62" t="s">
        <v>414</v>
      </c>
      <c r="I91" s="62" t="s">
        <v>415</v>
      </c>
      <c r="J91" s="63" t="n">
        <v>2022</v>
      </c>
      <c r="K91" s="63" t="n">
        <v>2022</v>
      </c>
      <c r="L91" s="64" t="n">
        <f aca="false">SUM(M91:AD91)</f>
        <v>15498.2</v>
      </c>
      <c r="M91" s="65"/>
      <c r="N91" s="66" t="n">
        <v>0</v>
      </c>
      <c r="O91" s="66" t="n">
        <v>0</v>
      </c>
      <c r="P91" s="66" t="n">
        <v>15498.2</v>
      </c>
      <c r="Q91" s="66" t="n">
        <v>0</v>
      </c>
      <c r="R91" s="66" t="n">
        <v>0</v>
      </c>
      <c r="S91" s="66" t="n">
        <v>0</v>
      </c>
      <c r="T91" s="66" t="n">
        <v>0</v>
      </c>
      <c r="U91" s="66" t="n">
        <v>0</v>
      </c>
      <c r="V91" s="66" t="n">
        <v>0</v>
      </c>
      <c r="W91" s="66" t="n">
        <v>0</v>
      </c>
      <c r="X91" s="66" t="n">
        <v>0</v>
      </c>
      <c r="Y91" s="66" t="n">
        <v>0</v>
      </c>
      <c r="Z91" s="66" t="n">
        <v>0</v>
      </c>
      <c r="AA91" s="66" t="n">
        <v>0</v>
      </c>
      <c r="AB91" s="66" t="n">
        <v>0</v>
      </c>
      <c r="AC91" s="66" t="n">
        <v>0</v>
      </c>
      <c r="AD91" s="65"/>
      <c r="AE91" s="67"/>
      <c r="AF91" s="68" t="s">
        <v>409</v>
      </c>
      <c r="AG91" s="69" t="s">
        <v>104</v>
      </c>
    </row>
    <row r="92" s="5" customFormat="true" ht="135" hidden="false" customHeight="false" outlineLevel="0" collapsed="false">
      <c r="A92" s="103" t="s">
        <v>416</v>
      </c>
      <c r="B92" s="109" t="s">
        <v>417</v>
      </c>
      <c r="C92" s="61" t="s">
        <v>418</v>
      </c>
      <c r="D92" s="61" t="s">
        <v>288</v>
      </c>
      <c r="E92" s="61" t="s">
        <v>419</v>
      </c>
      <c r="F92" s="62" t="s">
        <v>257</v>
      </c>
      <c r="G92" s="62" t="s">
        <v>290</v>
      </c>
      <c r="H92" s="62" t="s">
        <v>420</v>
      </c>
      <c r="I92" s="62" t="s">
        <v>421</v>
      </c>
      <c r="J92" s="63" t="n">
        <v>2022</v>
      </c>
      <c r="K92" s="63" t="n">
        <v>2022</v>
      </c>
      <c r="L92" s="64" t="n">
        <f aca="false">SUM(M92:AD92)</f>
        <v>23457.1</v>
      </c>
      <c r="M92" s="65"/>
      <c r="N92" s="66" t="n">
        <v>0</v>
      </c>
      <c r="O92" s="66" t="n">
        <v>0</v>
      </c>
      <c r="P92" s="66" t="n">
        <v>23457.1</v>
      </c>
      <c r="Q92" s="66" t="n">
        <v>0</v>
      </c>
      <c r="R92" s="66" t="n">
        <v>0</v>
      </c>
      <c r="S92" s="66" t="n">
        <v>0</v>
      </c>
      <c r="T92" s="66" t="n">
        <v>0</v>
      </c>
      <c r="U92" s="66" t="n">
        <v>0</v>
      </c>
      <c r="V92" s="66" t="n">
        <v>0</v>
      </c>
      <c r="W92" s="66" t="n">
        <v>0</v>
      </c>
      <c r="X92" s="66" t="n">
        <v>0</v>
      </c>
      <c r="Y92" s="66" t="n">
        <v>0</v>
      </c>
      <c r="Z92" s="66" t="n">
        <v>0</v>
      </c>
      <c r="AA92" s="66" t="n">
        <v>0</v>
      </c>
      <c r="AB92" s="66" t="n">
        <v>0</v>
      </c>
      <c r="AC92" s="66" t="n">
        <v>0</v>
      </c>
      <c r="AD92" s="65"/>
      <c r="AE92" s="67"/>
      <c r="AF92" s="68" t="s">
        <v>409</v>
      </c>
      <c r="AG92" s="69" t="s">
        <v>104</v>
      </c>
    </row>
    <row r="93" s="5" customFormat="true" ht="123.75" hidden="false" customHeight="false" outlineLevel="0" collapsed="false">
      <c r="A93" s="103" t="s">
        <v>422</v>
      </c>
      <c r="B93" s="109" t="s">
        <v>423</v>
      </c>
      <c r="C93" s="61" t="s">
        <v>424</v>
      </c>
      <c r="D93" s="61" t="s">
        <v>288</v>
      </c>
      <c r="E93" s="61" t="s">
        <v>425</v>
      </c>
      <c r="F93" s="62" t="s">
        <v>257</v>
      </c>
      <c r="G93" s="62" t="s">
        <v>290</v>
      </c>
      <c r="H93" s="62" t="s">
        <v>426</v>
      </c>
      <c r="I93" s="62" t="s">
        <v>427</v>
      </c>
      <c r="J93" s="63" t="n">
        <v>2022</v>
      </c>
      <c r="K93" s="63" t="n">
        <v>2022</v>
      </c>
      <c r="L93" s="64" t="n">
        <f aca="false">SUM(M93:AD93)</f>
        <v>37107</v>
      </c>
      <c r="M93" s="65"/>
      <c r="N93" s="66" t="n">
        <v>0</v>
      </c>
      <c r="O93" s="66" t="n">
        <v>0</v>
      </c>
      <c r="P93" s="66" t="n">
        <v>37107</v>
      </c>
      <c r="Q93" s="66" t="n">
        <v>0</v>
      </c>
      <c r="R93" s="66" t="n">
        <v>0</v>
      </c>
      <c r="S93" s="66" t="n">
        <v>0</v>
      </c>
      <c r="T93" s="66" t="n">
        <v>0</v>
      </c>
      <c r="U93" s="66" t="n">
        <v>0</v>
      </c>
      <c r="V93" s="66" t="n">
        <v>0</v>
      </c>
      <c r="W93" s="66" t="n">
        <v>0</v>
      </c>
      <c r="X93" s="66" t="n">
        <v>0</v>
      </c>
      <c r="Y93" s="66" t="n">
        <v>0</v>
      </c>
      <c r="Z93" s="66" t="n">
        <v>0</v>
      </c>
      <c r="AA93" s="66" t="n">
        <v>0</v>
      </c>
      <c r="AB93" s="66" t="n">
        <v>0</v>
      </c>
      <c r="AC93" s="66" t="n">
        <v>0</v>
      </c>
      <c r="AD93" s="65"/>
      <c r="AE93" s="67"/>
      <c r="AF93" s="68" t="s">
        <v>409</v>
      </c>
      <c r="AG93" s="69" t="s">
        <v>104</v>
      </c>
    </row>
    <row r="94" s="5" customFormat="true" ht="157.5" hidden="false" customHeight="false" outlineLevel="0" collapsed="false">
      <c r="A94" s="103" t="s">
        <v>428</v>
      </c>
      <c r="B94" s="109" t="s">
        <v>429</v>
      </c>
      <c r="C94" s="61" t="s">
        <v>430</v>
      </c>
      <c r="D94" s="61" t="s">
        <v>288</v>
      </c>
      <c r="E94" s="61" t="s">
        <v>361</v>
      </c>
      <c r="F94" s="62" t="s">
        <v>257</v>
      </c>
      <c r="G94" s="62" t="s">
        <v>290</v>
      </c>
      <c r="H94" s="62" t="s">
        <v>431</v>
      </c>
      <c r="I94" s="62" t="s">
        <v>432</v>
      </c>
      <c r="J94" s="63" t="n">
        <v>2023</v>
      </c>
      <c r="K94" s="63" t="n">
        <v>2023</v>
      </c>
      <c r="L94" s="64" t="n">
        <f aca="false">SUM(M94:AD94)</f>
        <v>62709.2</v>
      </c>
      <c r="M94" s="65"/>
      <c r="N94" s="66" t="n">
        <v>0</v>
      </c>
      <c r="O94" s="66" t="n">
        <v>0</v>
      </c>
      <c r="P94" s="66" t="n">
        <v>0</v>
      </c>
      <c r="Q94" s="66" t="n">
        <v>62709.2</v>
      </c>
      <c r="R94" s="66" t="n">
        <v>0</v>
      </c>
      <c r="S94" s="66" t="n">
        <v>0</v>
      </c>
      <c r="T94" s="66" t="n">
        <v>0</v>
      </c>
      <c r="U94" s="66" t="n">
        <v>0</v>
      </c>
      <c r="V94" s="66" t="n">
        <v>0</v>
      </c>
      <c r="W94" s="66" t="n">
        <v>0</v>
      </c>
      <c r="X94" s="66" t="n">
        <v>0</v>
      </c>
      <c r="Y94" s="66" t="n">
        <v>0</v>
      </c>
      <c r="Z94" s="66" t="n">
        <v>0</v>
      </c>
      <c r="AA94" s="66" t="n">
        <v>0</v>
      </c>
      <c r="AB94" s="66" t="n">
        <v>0</v>
      </c>
      <c r="AC94" s="66" t="n">
        <v>0</v>
      </c>
      <c r="AD94" s="65"/>
      <c r="AE94" s="67"/>
      <c r="AF94" s="110" t="s">
        <v>409</v>
      </c>
      <c r="AG94" s="69" t="s">
        <v>104</v>
      </c>
    </row>
    <row r="95" s="5" customFormat="true" ht="78.75" hidden="false" customHeight="false" outlineLevel="0" collapsed="false">
      <c r="A95" s="103" t="s">
        <v>433</v>
      </c>
      <c r="B95" s="109" t="s">
        <v>434</v>
      </c>
      <c r="C95" s="61" t="s">
        <v>435</v>
      </c>
      <c r="D95" s="61" t="s">
        <v>288</v>
      </c>
      <c r="E95" s="61" t="s">
        <v>361</v>
      </c>
      <c r="F95" s="62" t="s">
        <v>257</v>
      </c>
      <c r="G95" s="62" t="s">
        <v>290</v>
      </c>
      <c r="H95" s="62" t="s">
        <v>436</v>
      </c>
      <c r="I95" s="62" t="s">
        <v>437</v>
      </c>
      <c r="J95" s="63" t="n">
        <v>2023</v>
      </c>
      <c r="K95" s="63" t="n">
        <v>2023</v>
      </c>
      <c r="L95" s="64" t="n">
        <f aca="false">SUM(M95:AD95)</f>
        <v>16293.4</v>
      </c>
      <c r="M95" s="65"/>
      <c r="N95" s="66" t="n">
        <v>0</v>
      </c>
      <c r="O95" s="66" t="n">
        <v>0</v>
      </c>
      <c r="P95" s="66" t="n">
        <v>0</v>
      </c>
      <c r="Q95" s="66" t="n">
        <v>16293.4</v>
      </c>
      <c r="R95" s="66" t="n">
        <v>0</v>
      </c>
      <c r="S95" s="66" t="n">
        <v>0</v>
      </c>
      <c r="T95" s="66" t="n">
        <v>0</v>
      </c>
      <c r="U95" s="66" t="n">
        <v>0</v>
      </c>
      <c r="V95" s="66" t="n">
        <v>0</v>
      </c>
      <c r="W95" s="66" t="n">
        <v>0</v>
      </c>
      <c r="X95" s="66" t="n">
        <v>0</v>
      </c>
      <c r="Y95" s="66" t="n">
        <v>0</v>
      </c>
      <c r="Z95" s="66" t="n">
        <v>0</v>
      </c>
      <c r="AA95" s="66" t="n">
        <v>0</v>
      </c>
      <c r="AB95" s="66" t="n">
        <v>0</v>
      </c>
      <c r="AC95" s="66" t="n">
        <v>0</v>
      </c>
      <c r="AD95" s="65"/>
      <c r="AE95" s="67"/>
      <c r="AF95" s="110" t="s">
        <v>409</v>
      </c>
      <c r="AG95" s="69" t="s">
        <v>104</v>
      </c>
    </row>
    <row r="96" s="5" customFormat="true" ht="78.75" hidden="false" customHeight="false" outlineLevel="0" collapsed="false">
      <c r="A96" s="103" t="s">
        <v>438</v>
      </c>
      <c r="B96" s="109" t="s">
        <v>439</v>
      </c>
      <c r="C96" s="61" t="s">
        <v>440</v>
      </c>
      <c r="D96" s="61" t="s">
        <v>288</v>
      </c>
      <c r="E96" s="61" t="s">
        <v>441</v>
      </c>
      <c r="F96" s="62" t="s">
        <v>257</v>
      </c>
      <c r="G96" s="62" t="s">
        <v>290</v>
      </c>
      <c r="H96" s="62" t="s">
        <v>442</v>
      </c>
      <c r="I96" s="62" t="s">
        <v>443</v>
      </c>
      <c r="J96" s="63" t="n">
        <v>2022</v>
      </c>
      <c r="K96" s="63" t="n">
        <v>2022</v>
      </c>
      <c r="L96" s="64" t="n">
        <f aca="false">SUM(M96:AD96)</f>
        <v>3670.2</v>
      </c>
      <c r="M96" s="65"/>
      <c r="N96" s="66" t="n">
        <v>0</v>
      </c>
      <c r="O96" s="66" t="n">
        <v>0</v>
      </c>
      <c r="P96" s="66" t="n">
        <v>3670.2</v>
      </c>
      <c r="Q96" s="66" t="n">
        <v>0</v>
      </c>
      <c r="R96" s="66" t="n">
        <v>0</v>
      </c>
      <c r="S96" s="66" t="n">
        <v>0</v>
      </c>
      <c r="T96" s="66" t="n">
        <v>0</v>
      </c>
      <c r="U96" s="66" t="n">
        <v>0</v>
      </c>
      <c r="V96" s="66" t="n">
        <v>0</v>
      </c>
      <c r="W96" s="66" t="n">
        <v>0</v>
      </c>
      <c r="X96" s="66" t="n">
        <v>0</v>
      </c>
      <c r="Y96" s="66" t="n">
        <v>0</v>
      </c>
      <c r="Z96" s="66" t="n">
        <v>0</v>
      </c>
      <c r="AA96" s="66" t="n">
        <v>0</v>
      </c>
      <c r="AB96" s="66" t="n">
        <v>0</v>
      </c>
      <c r="AC96" s="66" t="n">
        <v>0</v>
      </c>
      <c r="AD96" s="65"/>
      <c r="AE96" s="67"/>
      <c r="AF96" s="68" t="s">
        <v>275</v>
      </c>
      <c r="AG96" s="69" t="s">
        <v>104</v>
      </c>
    </row>
    <row r="97" s="5" customFormat="true" ht="78.75" hidden="false" customHeight="false" outlineLevel="0" collapsed="false">
      <c r="A97" s="103" t="s">
        <v>444</v>
      </c>
      <c r="B97" s="109"/>
      <c r="C97" s="61" t="s">
        <v>440</v>
      </c>
      <c r="D97" s="61" t="s">
        <v>288</v>
      </c>
      <c r="E97" s="61" t="s">
        <v>441</v>
      </c>
      <c r="F97" s="62" t="s">
        <v>257</v>
      </c>
      <c r="G97" s="62" t="s">
        <v>290</v>
      </c>
      <c r="H97" s="62" t="s">
        <v>442</v>
      </c>
      <c r="I97" s="62" t="s">
        <v>443</v>
      </c>
      <c r="J97" s="63" t="n">
        <v>2022</v>
      </c>
      <c r="K97" s="63" t="n">
        <v>2022</v>
      </c>
      <c r="L97" s="64" t="n">
        <f aca="false">SUM(M97:AD97)</f>
        <v>5000</v>
      </c>
      <c r="M97" s="65"/>
      <c r="N97" s="66" t="n">
        <v>0</v>
      </c>
      <c r="O97" s="66" t="n">
        <v>0</v>
      </c>
      <c r="P97" s="66" t="n">
        <v>5000</v>
      </c>
      <c r="Q97" s="66" t="n">
        <v>0</v>
      </c>
      <c r="R97" s="66" t="n">
        <v>0</v>
      </c>
      <c r="S97" s="66" t="n">
        <v>0</v>
      </c>
      <c r="T97" s="66" t="n">
        <v>0</v>
      </c>
      <c r="U97" s="66" t="n">
        <v>0</v>
      </c>
      <c r="V97" s="66" t="n">
        <v>0</v>
      </c>
      <c r="W97" s="66" t="n">
        <v>0</v>
      </c>
      <c r="X97" s="66" t="n">
        <v>0</v>
      </c>
      <c r="Y97" s="66" t="n">
        <v>0</v>
      </c>
      <c r="Z97" s="66" t="n">
        <v>0</v>
      </c>
      <c r="AA97" s="66" t="n">
        <v>0</v>
      </c>
      <c r="AB97" s="66" t="n">
        <v>0</v>
      </c>
      <c r="AC97" s="66" t="n">
        <v>0</v>
      </c>
      <c r="AD97" s="65"/>
      <c r="AE97" s="67"/>
      <c r="AF97" s="68" t="s">
        <v>409</v>
      </c>
      <c r="AG97" s="69" t="s">
        <v>104</v>
      </c>
    </row>
    <row r="98" s="5" customFormat="true" ht="135" hidden="false" customHeight="false" outlineLevel="0" collapsed="false">
      <c r="A98" s="103" t="s">
        <v>445</v>
      </c>
      <c r="B98" s="109" t="s">
        <v>446</v>
      </c>
      <c r="C98" s="61" t="s">
        <v>447</v>
      </c>
      <c r="D98" s="61" t="s">
        <v>288</v>
      </c>
      <c r="E98" s="61" t="s">
        <v>361</v>
      </c>
      <c r="F98" s="62" t="s">
        <v>257</v>
      </c>
      <c r="G98" s="62" t="s">
        <v>290</v>
      </c>
      <c r="H98" s="62" t="s">
        <v>448</v>
      </c>
      <c r="I98" s="62" t="s">
        <v>449</v>
      </c>
      <c r="J98" s="63" t="n">
        <v>2023</v>
      </c>
      <c r="K98" s="63" t="n">
        <v>2023</v>
      </c>
      <c r="L98" s="64" t="n">
        <f aca="false">SUM(M98:AD98)</f>
        <v>32440.9</v>
      </c>
      <c r="M98" s="65"/>
      <c r="N98" s="66" t="n">
        <v>0</v>
      </c>
      <c r="O98" s="66" t="n">
        <v>0</v>
      </c>
      <c r="P98" s="66" t="n">
        <v>0</v>
      </c>
      <c r="Q98" s="66" t="n">
        <v>32440.9</v>
      </c>
      <c r="R98" s="66" t="n">
        <v>0</v>
      </c>
      <c r="S98" s="66" t="n">
        <v>0</v>
      </c>
      <c r="T98" s="66" t="n">
        <v>0</v>
      </c>
      <c r="U98" s="66" t="n">
        <v>0</v>
      </c>
      <c r="V98" s="66" t="n">
        <v>0</v>
      </c>
      <c r="W98" s="66" t="n">
        <v>0</v>
      </c>
      <c r="X98" s="66" t="n">
        <v>0</v>
      </c>
      <c r="Y98" s="66" t="n">
        <v>0</v>
      </c>
      <c r="Z98" s="66" t="n">
        <v>0</v>
      </c>
      <c r="AA98" s="66" t="n">
        <v>0</v>
      </c>
      <c r="AB98" s="66" t="n">
        <v>0</v>
      </c>
      <c r="AC98" s="66" t="n">
        <v>0</v>
      </c>
      <c r="AD98" s="65"/>
      <c r="AE98" s="67"/>
      <c r="AF98" s="68" t="s">
        <v>409</v>
      </c>
      <c r="AG98" s="69" t="s">
        <v>104</v>
      </c>
    </row>
    <row r="99" s="5" customFormat="true" ht="78.75" hidden="false" customHeight="false" outlineLevel="0" collapsed="false">
      <c r="A99" s="103" t="s">
        <v>450</v>
      </c>
      <c r="B99" s="109"/>
      <c r="C99" s="104" t="s">
        <v>278</v>
      </c>
      <c r="D99" s="62" t="s">
        <v>274</v>
      </c>
      <c r="E99" s="61" t="s">
        <v>451</v>
      </c>
      <c r="F99" s="62" t="s">
        <v>257</v>
      </c>
      <c r="G99" s="62" t="s">
        <v>290</v>
      </c>
      <c r="H99" s="62" t="s">
        <v>452</v>
      </c>
      <c r="I99" s="62" t="s">
        <v>453</v>
      </c>
      <c r="J99" s="63" t="n">
        <v>2020</v>
      </c>
      <c r="K99" s="63" t="n">
        <v>2026</v>
      </c>
      <c r="L99" s="64" t="n">
        <f aca="false">SUM(M99:AD99)</f>
        <v>319695.035903847</v>
      </c>
      <c r="M99" s="65"/>
      <c r="N99" s="66" t="n">
        <v>44733.6</v>
      </c>
      <c r="O99" s="66" t="n">
        <v>76373.1</v>
      </c>
      <c r="P99" s="66" t="n">
        <v>0</v>
      </c>
      <c r="Q99" s="66" t="n">
        <v>0</v>
      </c>
      <c r="R99" s="66" t="n">
        <f aca="false">226082.262614082-R101</f>
        <v>120415.431979859</v>
      </c>
      <c r="S99" s="66" t="n">
        <f aca="false">198332.480166916-S101</f>
        <v>75175.9606043706</v>
      </c>
      <c r="T99" s="66" t="n">
        <f aca="false">141019.486763242-T101</f>
        <v>2996.94331961786</v>
      </c>
      <c r="U99" s="66" t="n">
        <v>0</v>
      </c>
      <c r="V99" s="66" t="n">
        <v>0</v>
      </c>
      <c r="W99" s="66" t="n">
        <v>0</v>
      </c>
      <c r="X99" s="66" t="n">
        <v>0</v>
      </c>
      <c r="Y99" s="66" t="n">
        <v>0</v>
      </c>
      <c r="Z99" s="66" t="n">
        <v>0</v>
      </c>
      <c r="AA99" s="66" t="n">
        <v>0</v>
      </c>
      <c r="AB99" s="66" t="n">
        <v>0</v>
      </c>
      <c r="AC99" s="66" t="n">
        <v>0</v>
      </c>
      <c r="AD99" s="65"/>
      <c r="AE99" s="67"/>
      <c r="AF99" s="110" t="s">
        <v>275</v>
      </c>
      <c r="AG99" s="69" t="s">
        <v>104</v>
      </c>
    </row>
    <row r="100" s="5" customFormat="true" ht="78.75" hidden="false" customHeight="false" outlineLevel="0" collapsed="false">
      <c r="A100" s="103" t="s">
        <v>454</v>
      </c>
      <c r="B100" s="109"/>
      <c r="C100" s="104" t="s">
        <v>278</v>
      </c>
      <c r="D100" s="62" t="s">
        <v>274</v>
      </c>
      <c r="E100" s="61" t="s">
        <v>451</v>
      </c>
      <c r="F100" s="62" t="s">
        <v>257</v>
      </c>
      <c r="G100" s="62" t="s">
        <v>290</v>
      </c>
      <c r="H100" s="62" t="s">
        <v>455</v>
      </c>
      <c r="I100" s="62" t="s">
        <v>456</v>
      </c>
      <c r="J100" s="63" t="n">
        <v>2021</v>
      </c>
      <c r="K100" s="63" t="n">
        <v>2023</v>
      </c>
      <c r="L100" s="64" t="n">
        <f aca="false">SUM(M100:AD100)</f>
        <v>105707</v>
      </c>
      <c r="M100" s="65"/>
      <c r="N100" s="66" t="n">
        <v>0</v>
      </c>
      <c r="O100" s="66" t="n">
        <v>105707</v>
      </c>
      <c r="P100" s="66" t="n">
        <v>0</v>
      </c>
      <c r="Q100" s="66" t="n">
        <v>0</v>
      </c>
      <c r="R100" s="66" t="n">
        <v>0</v>
      </c>
      <c r="S100" s="66" t="n">
        <v>0</v>
      </c>
      <c r="T100" s="66" t="n">
        <v>0</v>
      </c>
      <c r="U100" s="66" t="n">
        <v>0</v>
      </c>
      <c r="V100" s="66" t="n">
        <v>0</v>
      </c>
      <c r="W100" s="66" t="n">
        <v>0</v>
      </c>
      <c r="X100" s="66" t="n">
        <v>0</v>
      </c>
      <c r="Y100" s="66" t="n">
        <v>0</v>
      </c>
      <c r="Z100" s="66" t="n">
        <v>0</v>
      </c>
      <c r="AA100" s="66" t="n">
        <v>0</v>
      </c>
      <c r="AB100" s="66" t="n">
        <v>0</v>
      </c>
      <c r="AC100" s="66" t="n">
        <v>0</v>
      </c>
      <c r="AD100" s="65"/>
      <c r="AE100" s="67"/>
      <c r="AF100" s="110" t="s">
        <v>409</v>
      </c>
      <c r="AG100" s="69" t="s">
        <v>104</v>
      </c>
    </row>
    <row r="101" s="5" customFormat="true" ht="78.75" hidden="false" customHeight="false" outlineLevel="0" collapsed="false">
      <c r="A101" s="103" t="s">
        <v>457</v>
      </c>
      <c r="B101" s="109"/>
      <c r="C101" s="104" t="s">
        <v>278</v>
      </c>
      <c r="D101" s="62" t="s">
        <v>274</v>
      </c>
      <c r="E101" s="61" t="s">
        <v>451</v>
      </c>
      <c r="F101" s="62" t="s">
        <v>257</v>
      </c>
      <c r="G101" s="62" t="s">
        <v>290</v>
      </c>
      <c r="H101" s="62" t="s">
        <v>455</v>
      </c>
      <c r="I101" s="62" t="s">
        <v>456</v>
      </c>
      <c r="J101" s="63" t="n">
        <v>2021</v>
      </c>
      <c r="K101" s="63" t="n">
        <v>2023</v>
      </c>
      <c r="L101" s="64" t="n">
        <f aca="false">SUM(M101:AD101)</f>
        <v>879429.646112695</v>
      </c>
      <c r="M101" s="65"/>
      <c r="N101" s="66" t="n">
        <v>0</v>
      </c>
      <c r="O101" s="66" t="n">
        <v>32666.7</v>
      </c>
      <c r="P101" s="66" t="n">
        <v>0</v>
      </c>
      <c r="Q101" s="66" t="n">
        <v>0</v>
      </c>
      <c r="R101" s="66" t="n">
        <v>105666.830634223</v>
      </c>
      <c r="S101" s="66" t="n">
        <v>123156.519562545</v>
      </c>
      <c r="T101" s="66" t="n">
        <v>138022.543443624</v>
      </c>
      <c r="U101" s="66" t="n">
        <v>94710.192536127</v>
      </c>
      <c r="V101" s="66" t="n">
        <v>73052.1192628483</v>
      </c>
      <c r="W101" s="66" t="n">
        <v>53678.1725162082</v>
      </c>
      <c r="X101" s="66" t="n">
        <v>51813.3282006938</v>
      </c>
      <c r="Y101" s="66" t="n">
        <v>46460.2738990046</v>
      </c>
      <c r="Z101" s="66" t="n">
        <v>52883.9833973084</v>
      </c>
      <c r="AA101" s="66" t="n">
        <v>39896.6824463132</v>
      </c>
      <c r="AB101" s="66" t="n">
        <v>31411.2281890391</v>
      </c>
      <c r="AC101" s="66" t="n">
        <v>36011.0720247595</v>
      </c>
      <c r="AD101" s="65"/>
      <c r="AE101" s="67"/>
      <c r="AF101" s="110" t="s">
        <v>357</v>
      </c>
      <c r="AG101" s="69" t="s">
        <v>104</v>
      </c>
    </row>
    <row r="102" s="5" customFormat="true" ht="12" hidden="false" customHeight="true" outlineLevel="0" collapsed="false">
      <c r="A102" s="112" t="s">
        <v>458</v>
      </c>
      <c r="B102" s="112"/>
      <c r="C102" s="112"/>
      <c r="D102" s="112"/>
      <c r="E102" s="112"/>
      <c r="F102" s="112"/>
      <c r="G102" s="112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</row>
    <row r="103" s="5" customFormat="true" ht="12" hidden="false" customHeight="true" outlineLevel="0" collapsed="false">
      <c r="A103" s="114" t="s">
        <v>459</v>
      </c>
      <c r="B103" s="114"/>
      <c r="C103" s="114"/>
      <c r="D103" s="114"/>
      <c r="E103" s="114"/>
      <c r="F103" s="114"/>
      <c r="G103" s="114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</row>
    <row r="104" s="5" customFormat="true" ht="112.5" hidden="false" customHeight="false" outlineLevel="0" collapsed="false">
      <c r="A104" s="103" t="s">
        <v>460</v>
      </c>
      <c r="B104" s="109"/>
      <c r="C104" s="61" t="s">
        <v>461</v>
      </c>
      <c r="D104" s="62" t="s">
        <v>462</v>
      </c>
      <c r="E104" s="61" t="s">
        <v>463</v>
      </c>
      <c r="F104" s="62" t="s">
        <v>464</v>
      </c>
      <c r="G104" s="62" t="s">
        <v>465</v>
      </c>
      <c r="H104" s="62" t="n">
        <v>800</v>
      </c>
      <c r="I104" s="62" t="n">
        <v>1270</v>
      </c>
      <c r="J104" s="63" t="n">
        <v>2023</v>
      </c>
      <c r="K104" s="63" t="n">
        <v>2023</v>
      </c>
      <c r="L104" s="64" t="n">
        <f aca="false">SUM(M104:AD104)</f>
        <v>28509.3</v>
      </c>
      <c r="M104" s="65"/>
      <c r="N104" s="66" t="n">
        <v>0</v>
      </c>
      <c r="O104" s="66" t="n">
        <v>0</v>
      </c>
      <c r="P104" s="66" t="n">
        <v>0</v>
      </c>
      <c r="Q104" s="66" t="n">
        <v>0</v>
      </c>
      <c r="R104" s="66" t="n">
        <v>28509.3</v>
      </c>
      <c r="S104" s="66" t="n">
        <v>0</v>
      </c>
      <c r="T104" s="66" t="n">
        <v>0</v>
      </c>
      <c r="U104" s="66" t="n">
        <v>0</v>
      </c>
      <c r="V104" s="66" t="n">
        <v>0</v>
      </c>
      <c r="W104" s="66" t="n">
        <v>0</v>
      </c>
      <c r="X104" s="66" t="n">
        <v>0</v>
      </c>
      <c r="Y104" s="66" t="n">
        <v>0</v>
      </c>
      <c r="Z104" s="66" t="n">
        <v>0</v>
      </c>
      <c r="AA104" s="66" t="n">
        <v>0</v>
      </c>
      <c r="AB104" s="66" t="n">
        <v>0</v>
      </c>
      <c r="AC104" s="66" t="n">
        <v>0</v>
      </c>
      <c r="AD104" s="65"/>
      <c r="AE104" s="67"/>
      <c r="AF104" s="68" t="s">
        <v>152</v>
      </c>
      <c r="AG104" s="69" t="s">
        <v>104</v>
      </c>
    </row>
    <row r="105" s="5" customFormat="true" ht="90" hidden="false" customHeight="false" outlineLevel="0" collapsed="false">
      <c r="A105" s="103" t="s">
        <v>466</v>
      </c>
      <c r="B105" s="109"/>
      <c r="C105" s="61" t="s">
        <v>467</v>
      </c>
      <c r="D105" s="61" t="s">
        <v>468</v>
      </c>
      <c r="E105" s="61" t="s">
        <v>250</v>
      </c>
      <c r="F105" s="62" t="s">
        <v>469</v>
      </c>
      <c r="G105" s="62" t="s">
        <v>284</v>
      </c>
      <c r="H105" s="62" t="n">
        <v>25.77</v>
      </c>
      <c r="I105" s="62" t="n">
        <v>25.77</v>
      </c>
      <c r="J105" s="63" t="n">
        <v>2021</v>
      </c>
      <c r="K105" s="63" t="n">
        <v>2024</v>
      </c>
      <c r="L105" s="64" t="n">
        <f aca="false">SUM(M105:AD105)</f>
        <v>35698.5</v>
      </c>
      <c r="M105" s="65"/>
      <c r="N105" s="66" t="n">
        <v>0</v>
      </c>
      <c r="O105" s="66" t="n">
        <f aca="false">24609.6+69.3</f>
        <v>24678.9</v>
      </c>
      <c r="P105" s="66" t="n">
        <v>0</v>
      </c>
      <c r="Q105" s="66" t="n">
        <v>0</v>
      </c>
      <c r="R105" s="66" t="n">
        <v>11019.6</v>
      </c>
      <c r="S105" s="66" t="n">
        <v>0</v>
      </c>
      <c r="T105" s="66" t="n">
        <v>0</v>
      </c>
      <c r="U105" s="66" t="n">
        <v>0</v>
      </c>
      <c r="V105" s="66" t="n">
        <v>0</v>
      </c>
      <c r="W105" s="66" t="n">
        <v>0</v>
      </c>
      <c r="X105" s="66" t="n">
        <v>0</v>
      </c>
      <c r="Y105" s="66" t="n">
        <v>0</v>
      </c>
      <c r="Z105" s="66" t="n">
        <v>0</v>
      </c>
      <c r="AA105" s="66" t="n">
        <v>0</v>
      </c>
      <c r="AB105" s="66" t="n">
        <v>0</v>
      </c>
      <c r="AC105" s="66" t="n">
        <v>0</v>
      </c>
      <c r="AD105" s="65"/>
      <c r="AE105" s="67"/>
      <c r="AF105" s="68" t="s">
        <v>152</v>
      </c>
      <c r="AG105" s="69" t="s">
        <v>104</v>
      </c>
    </row>
    <row r="106" s="5" customFormat="true" ht="157.5" hidden="false" customHeight="true" outlineLevel="0" collapsed="false">
      <c r="A106" s="103" t="s">
        <v>470</v>
      </c>
      <c r="B106" s="109"/>
      <c r="C106" s="104" t="s">
        <v>471</v>
      </c>
      <c r="D106" s="62" t="s">
        <v>472</v>
      </c>
      <c r="E106" s="116" t="s">
        <v>473</v>
      </c>
      <c r="F106" s="62"/>
      <c r="G106" s="62"/>
      <c r="H106" s="62"/>
      <c r="I106" s="62"/>
      <c r="J106" s="63" t="n">
        <v>2020</v>
      </c>
      <c r="K106" s="63" t="n">
        <v>2020</v>
      </c>
      <c r="L106" s="64" t="n">
        <f aca="false">SUM(M106:AD106)</f>
        <v>14001</v>
      </c>
      <c r="M106" s="65"/>
      <c r="N106" s="66" t="n">
        <v>14001</v>
      </c>
      <c r="O106" s="66" t="n">
        <v>0</v>
      </c>
      <c r="P106" s="66" t="n">
        <v>0</v>
      </c>
      <c r="Q106" s="66" t="n">
        <v>0</v>
      </c>
      <c r="R106" s="66" t="n">
        <v>0</v>
      </c>
      <c r="S106" s="66" t="n">
        <v>0</v>
      </c>
      <c r="T106" s="66" t="n">
        <v>0</v>
      </c>
      <c r="U106" s="66" t="n">
        <v>0</v>
      </c>
      <c r="V106" s="66" t="n">
        <v>0</v>
      </c>
      <c r="W106" s="66" t="n">
        <v>0</v>
      </c>
      <c r="X106" s="66" t="n">
        <v>0</v>
      </c>
      <c r="Y106" s="66" t="n">
        <v>0</v>
      </c>
      <c r="Z106" s="66" t="n">
        <v>0</v>
      </c>
      <c r="AA106" s="66" t="n">
        <v>0</v>
      </c>
      <c r="AB106" s="66" t="n">
        <v>0</v>
      </c>
      <c r="AC106" s="66" t="n">
        <v>0</v>
      </c>
      <c r="AD106" s="65"/>
      <c r="AE106" s="67"/>
      <c r="AF106" s="68" t="s">
        <v>474</v>
      </c>
      <c r="AG106" s="69" t="s">
        <v>475</v>
      </c>
    </row>
    <row r="107" s="5" customFormat="true" ht="56.25" hidden="false" customHeight="true" outlineLevel="0" collapsed="false">
      <c r="A107" s="103" t="s">
        <v>476</v>
      </c>
      <c r="B107" s="109"/>
      <c r="C107" s="104" t="s">
        <v>477</v>
      </c>
      <c r="D107" s="61" t="s">
        <v>478</v>
      </c>
      <c r="E107" s="116" t="s">
        <v>473</v>
      </c>
      <c r="F107" s="62"/>
      <c r="G107" s="62"/>
      <c r="H107" s="62"/>
      <c r="I107" s="62"/>
      <c r="J107" s="63" t="n">
        <v>2020</v>
      </c>
      <c r="K107" s="63" t="n">
        <v>2020</v>
      </c>
      <c r="L107" s="64" t="n">
        <f aca="false">SUM(M107:AD107)</f>
        <v>440524.2</v>
      </c>
      <c r="M107" s="65"/>
      <c r="N107" s="66" t="n">
        <v>440524.2</v>
      </c>
      <c r="O107" s="66" t="n">
        <v>0</v>
      </c>
      <c r="P107" s="66" t="n">
        <v>0</v>
      </c>
      <c r="Q107" s="66" t="n">
        <v>0</v>
      </c>
      <c r="R107" s="66" t="n">
        <v>0</v>
      </c>
      <c r="S107" s="66" t="n">
        <v>0</v>
      </c>
      <c r="T107" s="66" t="n">
        <v>0</v>
      </c>
      <c r="U107" s="66" t="n">
        <v>0</v>
      </c>
      <c r="V107" s="66" t="n">
        <v>0</v>
      </c>
      <c r="W107" s="66" t="n">
        <v>0</v>
      </c>
      <c r="X107" s="66" t="n">
        <v>0</v>
      </c>
      <c r="Y107" s="66" t="n">
        <v>0</v>
      </c>
      <c r="Z107" s="66" t="n">
        <v>0</v>
      </c>
      <c r="AA107" s="66" t="n">
        <v>0</v>
      </c>
      <c r="AB107" s="66" t="n">
        <v>0</v>
      </c>
      <c r="AC107" s="66" t="n">
        <v>0</v>
      </c>
      <c r="AD107" s="65"/>
      <c r="AE107" s="67"/>
      <c r="AF107" s="68" t="s">
        <v>167</v>
      </c>
      <c r="AG107" s="69" t="s">
        <v>475</v>
      </c>
    </row>
    <row r="108" s="5" customFormat="true" ht="45" hidden="false" customHeight="true" outlineLevel="0" collapsed="false">
      <c r="A108" s="103" t="s">
        <v>479</v>
      </c>
      <c r="B108" s="109"/>
      <c r="C108" s="61" t="s">
        <v>480</v>
      </c>
      <c r="D108" s="61" t="s">
        <v>481</v>
      </c>
      <c r="E108" s="116" t="s">
        <v>482</v>
      </c>
      <c r="F108" s="62"/>
      <c r="G108" s="62" t="s">
        <v>252</v>
      </c>
      <c r="H108" s="117"/>
      <c r="I108" s="117"/>
      <c r="J108" s="63" t="n">
        <v>2020</v>
      </c>
      <c r="K108" s="63" t="n">
        <v>2021</v>
      </c>
      <c r="L108" s="64" t="n">
        <f aca="false">SUM(M108:AD108)</f>
        <v>8669</v>
      </c>
      <c r="M108" s="65"/>
      <c r="N108" s="66" t="n">
        <v>4192.1</v>
      </c>
      <c r="O108" s="66" t="n">
        <f aca="false">4387.1+89.8</f>
        <v>4476.9</v>
      </c>
      <c r="P108" s="66" t="n">
        <v>0</v>
      </c>
      <c r="Q108" s="66" t="n">
        <v>0</v>
      </c>
      <c r="R108" s="66" t="n">
        <v>0</v>
      </c>
      <c r="S108" s="66" t="n">
        <v>0</v>
      </c>
      <c r="T108" s="66" t="n">
        <v>0</v>
      </c>
      <c r="U108" s="66" t="n">
        <v>0</v>
      </c>
      <c r="V108" s="66" t="n">
        <v>0</v>
      </c>
      <c r="W108" s="66" t="n">
        <v>0</v>
      </c>
      <c r="X108" s="66" t="n">
        <v>0</v>
      </c>
      <c r="Y108" s="66" t="n">
        <v>0</v>
      </c>
      <c r="Z108" s="66" t="n">
        <v>0</v>
      </c>
      <c r="AA108" s="66" t="n">
        <v>0</v>
      </c>
      <c r="AB108" s="66" t="n">
        <v>0</v>
      </c>
      <c r="AC108" s="66" t="n">
        <v>0</v>
      </c>
      <c r="AD108" s="65"/>
      <c r="AE108" s="67"/>
      <c r="AF108" s="68" t="s">
        <v>474</v>
      </c>
      <c r="AG108" s="69" t="s">
        <v>475</v>
      </c>
    </row>
    <row r="109" s="5" customFormat="true" ht="45" hidden="false" customHeight="true" outlineLevel="0" collapsed="false">
      <c r="A109" s="103" t="s">
        <v>483</v>
      </c>
      <c r="B109" s="109"/>
      <c r="C109" s="61" t="s">
        <v>484</v>
      </c>
      <c r="D109" s="61" t="s">
        <v>485</v>
      </c>
      <c r="E109" s="116" t="s">
        <v>482</v>
      </c>
      <c r="F109" s="62"/>
      <c r="G109" s="62"/>
      <c r="H109" s="62"/>
      <c r="I109" s="62"/>
      <c r="J109" s="63" t="n">
        <v>2020</v>
      </c>
      <c r="K109" s="63" t="n">
        <v>2020</v>
      </c>
      <c r="L109" s="64" t="n">
        <f aca="false">SUM(M109:AD109)</f>
        <v>350</v>
      </c>
      <c r="M109" s="65"/>
      <c r="N109" s="66" t="n">
        <v>350</v>
      </c>
      <c r="O109" s="66" t="n">
        <v>0</v>
      </c>
      <c r="P109" s="66" t="n">
        <v>0</v>
      </c>
      <c r="Q109" s="66" t="n">
        <v>0</v>
      </c>
      <c r="R109" s="66" t="n">
        <v>0</v>
      </c>
      <c r="S109" s="66" t="n">
        <v>0</v>
      </c>
      <c r="T109" s="66" t="n">
        <v>0</v>
      </c>
      <c r="U109" s="66" t="n">
        <v>0</v>
      </c>
      <c r="V109" s="66" t="n">
        <v>0</v>
      </c>
      <c r="W109" s="66" t="n">
        <v>0</v>
      </c>
      <c r="X109" s="66" t="n">
        <v>0</v>
      </c>
      <c r="Y109" s="66" t="n">
        <v>0</v>
      </c>
      <c r="Z109" s="66" t="n">
        <v>0</v>
      </c>
      <c r="AA109" s="66" t="n">
        <v>0</v>
      </c>
      <c r="AB109" s="66" t="n">
        <v>0</v>
      </c>
      <c r="AC109" s="66" t="n">
        <v>0</v>
      </c>
      <c r="AD109" s="65"/>
      <c r="AE109" s="67"/>
      <c r="AF109" s="68" t="s">
        <v>167</v>
      </c>
      <c r="AG109" s="69" t="s">
        <v>486</v>
      </c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</row>
    <row r="110" s="5" customFormat="true" ht="56.25" hidden="false" customHeight="true" outlineLevel="0" collapsed="false">
      <c r="A110" s="103" t="s">
        <v>487</v>
      </c>
      <c r="B110" s="109"/>
      <c r="C110" s="61" t="s">
        <v>488</v>
      </c>
      <c r="D110" s="61" t="s">
        <v>489</v>
      </c>
      <c r="E110" s="116" t="s">
        <v>482</v>
      </c>
      <c r="F110" s="62" t="s">
        <v>490</v>
      </c>
      <c r="G110" s="62" t="s">
        <v>284</v>
      </c>
      <c r="H110" s="117" t="n">
        <v>100</v>
      </c>
      <c r="I110" s="117" t="n">
        <v>100</v>
      </c>
      <c r="J110" s="63" t="n">
        <v>2024</v>
      </c>
      <c r="K110" s="63" t="n">
        <v>2024</v>
      </c>
      <c r="L110" s="64" t="n">
        <f aca="false">SUM(M110:AD110)</f>
        <v>11100</v>
      </c>
      <c r="M110" s="65"/>
      <c r="N110" s="66" t="n">
        <v>0</v>
      </c>
      <c r="O110" s="66" t="n">
        <v>0</v>
      </c>
      <c r="P110" s="66" t="n">
        <v>0</v>
      </c>
      <c r="Q110" s="66" t="n">
        <v>0</v>
      </c>
      <c r="R110" s="66" t="n">
        <v>11100</v>
      </c>
      <c r="S110" s="66" t="n">
        <v>0</v>
      </c>
      <c r="T110" s="66" t="n">
        <v>0</v>
      </c>
      <c r="U110" s="66" t="n">
        <v>0</v>
      </c>
      <c r="V110" s="66" t="n">
        <v>0</v>
      </c>
      <c r="W110" s="66" t="n">
        <v>0</v>
      </c>
      <c r="X110" s="66" t="n">
        <v>0</v>
      </c>
      <c r="Y110" s="66" t="n">
        <v>0</v>
      </c>
      <c r="Z110" s="66" t="n">
        <v>0</v>
      </c>
      <c r="AA110" s="66" t="n">
        <v>0</v>
      </c>
      <c r="AB110" s="66" t="n">
        <v>0</v>
      </c>
      <c r="AC110" s="66" t="n">
        <v>0</v>
      </c>
      <c r="AD110" s="65"/>
      <c r="AE110" s="67"/>
      <c r="AF110" s="68" t="s">
        <v>491</v>
      </c>
      <c r="AG110" s="69" t="s">
        <v>486</v>
      </c>
    </row>
    <row r="111" s="5" customFormat="true" ht="56.25" hidden="false" customHeight="true" outlineLevel="0" collapsed="false">
      <c r="A111" s="103" t="s">
        <v>492</v>
      </c>
      <c r="B111" s="109"/>
      <c r="C111" s="61" t="s">
        <v>493</v>
      </c>
      <c r="D111" s="61" t="s">
        <v>494</v>
      </c>
      <c r="E111" s="116" t="s">
        <v>482</v>
      </c>
      <c r="F111" s="62" t="s">
        <v>495</v>
      </c>
      <c r="G111" s="119" t="s">
        <v>496</v>
      </c>
      <c r="H111" s="117" t="n">
        <v>2968</v>
      </c>
      <c r="I111" s="117" t="n">
        <v>2968</v>
      </c>
      <c r="J111" s="63" t="n">
        <v>2021</v>
      </c>
      <c r="K111" s="63" t="n">
        <v>2021</v>
      </c>
      <c r="L111" s="64" t="n">
        <f aca="false">SUM(M111:AD111)</f>
        <v>3869.1</v>
      </c>
      <c r="M111" s="65"/>
      <c r="N111" s="66" t="n">
        <v>0</v>
      </c>
      <c r="O111" s="66" t="n">
        <v>3869.1</v>
      </c>
      <c r="P111" s="66" t="n">
        <v>0</v>
      </c>
      <c r="Q111" s="66" t="n">
        <v>0</v>
      </c>
      <c r="R111" s="66" t="n">
        <v>0</v>
      </c>
      <c r="S111" s="66" t="n">
        <v>0</v>
      </c>
      <c r="T111" s="66" t="n">
        <v>0</v>
      </c>
      <c r="U111" s="66" t="n">
        <v>0</v>
      </c>
      <c r="V111" s="66" t="n">
        <v>0</v>
      </c>
      <c r="W111" s="66" t="n">
        <v>0</v>
      </c>
      <c r="X111" s="66" t="n">
        <v>0</v>
      </c>
      <c r="Y111" s="66" t="n">
        <v>0</v>
      </c>
      <c r="Z111" s="66" t="n">
        <v>0</v>
      </c>
      <c r="AA111" s="66" t="n">
        <v>0</v>
      </c>
      <c r="AB111" s="66" t="n">
        <v>0</v>
      </c>
      <c r="AC111" s="66" t="n">
        <v>0</v>
      </c>
      <c r="AD111" s="65"/>
      <c r="AE111" s="67"/>
      <c r="AF111" s="68" t="s">
        <v>491</v>
      </c>
      <c r="AG111" s="69" t="s">
        <v>486</v>
      </c>
    </row>
    <row r="112" s="5" customFormat="true" ht="56.25" hidden="false" customHeight="true" outlineLevel="0" collapsed="false">
      <c r="A112" s="103" t="s">
        <v>497</v>
      </c>
      <c r="B112" s="109" t="s">
        <v>498</v>
      </c>
      <c r="C112" s="105" t="s">
        <v>499</v>
      </c>
      <c r="D112" s="120" t="s">
        <v>494</v>
      </c>
      <c r="E112" s="116" t="s">
        <v>482</v>
      </c>
      <c r="F112" s="62"/>
      <c r="G112" s="119"/>
      <c r="H112" s="117"/>
      <c r="I112" s="117"/>
      <c r="J112" s="63" t="n">
        <v>2021</v>
      </c>
      <c r="K112" s="63" t="n">
        <v>2022</v>
      </c>
      <c r="L112" s="64" t="n">
        <f aca="false">SUM(M112:AD112)</f>
        <v>5519.1</v>
      </c>
      <c r="M112" s="65"/>
      <c r="N112" s="66" t="n">
        <v>0</v>
      </c>
      <c r="O112" s="66" t="n">
        <v>519.1</v>
      </c>
      <c r="P112" s="66" t="n">
        <v>5000</v>
      </c>
      <c r="Q112" s="66" t="n">
        <v>0</v>
      </c>
      <c r="R112" s="66" t="n">
        <v>0</v>
      </c>
      <c r="S112" s="66" t="n">
        <v>0</v>
      </c>
      <c r="T112" s="66" t="n">
        <v>0</v>
      </c>
      <c r="U112" s="66" t="n">
        <v>0</v>
      </c>
      <c r="V112" s="66" t="n">
        <v>0</v>
      </c>
      <c r="W112" s="66" t="n">
        <v>0</v>
      </c>
      <c r="X112" s="66" t="n">
        <v>0</v>
      </c>
      <c r="Y112" s="66" t="n">
        <v>0</v>
      </c>
      <c r="Z112" s="66" t="n">
        <v>0</v>
      </c>
      <c r="AA112" s="66" t="n">
        <v>0</v>
      </c>
      <c r="AB112" s="66" t="n">
        <v>0</v>
      </c>
      <c r="AC112" s="66" t="n">
        <v>0</v>
      </c>
      <c r="AD112" s="65"/>
      <c r="AE112" s="67"/>
      <c r="AF112" s="68" t="s">
        <v>491</v>
      </c>
      <c r="AG112" s="69" t="s">
        <v>486</v>
      </c>
    </row>
    <row r="113" s="5" customFormat="true" ht="56.25" hidden="false" customHeight="true" outlineLevel="0" collapsed="false">
      <c r="A113" s="103" t="s">
        <v>500</v>
      </c>
      <c r="B113" s="109" t="s">
        <v>498</v>
      </c>
      <c r="C113" s="105" t="s">
        <v>499</v>
      </c>
      <c r="D113" s="120" t="s">
        <v>494</v>
      </c>
      <c r="E113" s="116" t="s">
        <v>482</v>
      </c>
      <c r="F113" s="62"/>
      <c r="G113" s="119"/>
      <c r="H113" s="117"/>
      <c r="I113" s="117"/>
      <c r="J113" s="63" t="n">
        <v>2023</v>
      </c>
      <c r="K113" s="63" t="n">
        <v>2023</v>
      </c>
      <c r="L113" s="64" t="n">
        <f aca="false">SUM(M113:AD113)</f>
        <v>8500</v>
      </c>
      <c r="M113" s="65"/>
      <c r="N113" s="66" t="n">
        <v>0</v>
      </c>
      <c r="O113" s="66" t="n">
        <v>0</v>
      </c>
      <c r="P113" s="66" t="n">
        <v>0</v>
      </c>
      <c r="Q113" s="66" t="n">
        <v>8500</v>
      </c>
      <c r="R113" s="66" t="n">
        <v>0</v>
      </c>
      <c r="S113" s="66" t="n">
        <v>0</v>
      </c>
      <c r="T113" s="66" t="n">
        <v>0</v>
      </c>
      <c r="U113" s="66" t="n">
        <v>0</v>
      </c>
      <c r="V113" s="66" t="n">
        <v>0</v>
      </c>
      <c r="W113" s="66" t="n">
        <v>0</v>
      </c>
      <c r="X113" s="66" t="n">
        <v>0</v>
      </c>
      <c r="Y113" s="66" t="n">
        <v>0</v>
      </c>
      <c r="Z113" s="66" t="n">
        <v>0</v>
      </c>
      <c r="AA113" s="66" t="n">
        <v>0</v>
      </c>
      <c r="AB113" s="66" t="n">
        <v>0</v>
      </c>
      <c r="AC113" s="66" t="n">
        <v>0</v>
      </c>
      <c r="AD113" s="65"/>
      <c r="AE113" s="67"/>
      <c r="AF113" s="68" t="s">
        <v>491</v>
      </c>
      <c r="AG113" s="69" t="s">
        <v>486</v>
      </c>
    </row>
    <row r="114" s="5" customFormat="true" ht="78.75" hidden="false" customHeight="false" outlineLevel="0" collapsed="false">
      <c r="A114" s="103" t="s">
        <v>501</v>
      </c>
      <c r="B114" s="109" t="s">
        <v>502</v>
      </c>
      <c r="C114" s="105" t="s">
        <v>503</v>
      </c>
      <c r="D114" s="120" t="s">
        <v>504</v>
      </c>
      <c r="E114" s="116" t="s">
        <v>482</v>
      </c>
      <c r="F114" s="62"/>
      <c r="G114" s="119"/>
      <c r="H114" s="117"/>
      <c r="I114" s="117"/>
      <c r="J114" s="63" t="n">
        <v>2023</v>
      </c>
      <c r="K114" s="63" t="n">
        <v>2023</v>
      </c>
      <c r="L114" s="64" t="n">
        <f aca="false">SUM(M114:AD114)</f>
        <v>976.6</v>
      </c>
      <c r="M114" s="65"/>
      <c r="N114" s="66" t="n">
        <v>0</v>
      </c>
      <c r="O114" s="66" t="n">
        <v>0</v>
      </c>
      <c r="P114" s="66" t="n">
        <v>0</v>
      </c>
      <c r="Q114" s="66" t="n">
        <v>976.6</v>
      </c>
      <c r="R114" s="66" t="n">
        <v>0</v>
      </c>
      <c r="S114" s="66" t="n">
        <v>0</v>
      </c>
      <c r="T114" s="66" t="n">
        <v>0</v>
      </c>
      <c r="U114" s="66" t="n">
        <v>0</v>
      </c>
      <c r="V114" s="66" t="n">
        <v>0</v>
      </c>
      <c r="W114" s="66" t="n">
        <v>0</v>
      </c>
      <c r="X114" s="66" t="n">
        <v>0</v>
      </c>
      <c r="Y114" s="66" t="n">
        <v>0</v>
      </c>
      <c r="Z114" s="66" t="n">
        <v>0</v>
      </c>
      <c r="AA114" s="66" t="n">
        <v>0</v>
      </c>
      <c r="AB114" s="66" t="n">
        <v>0</v>
      </c>
      <c r="AC114" s="66" t="n">
        <v>0</v>
      </c>
      <c r="AD114" s="65"/>
      <c r="AE114" s="67"/>
      <c r="AF114" s="68" t="s">
        <v>167</v>
      </c>
      <c r="AG114" s="69" t="s">
        <v>486</v>
      </c>
    </row>
    <row r="115" s="5" customFormat="true" ht="45" hidden="false" customHeight="false" outlineLevel="0" collapsed="false">
      <c r="A115" s="103" t="s">
        <v>505</v>
      </c>
      <c r="B115" s="109" t="s">
        <v>506</v>
      </c>
      <c r="C115" s="105" t="s">
        <v>507</v>
      </c>
      <c r="D115" s="120" t="s">
        <v>508</v>
      </c>
      <c r="E115" s="116" t="s">
        <v>509</v>
      </c>
      <c r="F115" s="62"/>
      <c r="G115" s="119"/>
      <c r="H115" s="117"/>
      <c r="I115" s="117"/>
      <c r="J115" s="63" t="n">
        <v>2022</v>
      </c>
      <c r="K115" s="63" t="n">
        <v>2022</v>
      </c>
      <c r="L115" s="64" t="n">
        <f aca="false">SUM(M115:AD115)</f>
        <v>5000</v>
      </c>
      <c r="M115" s="65"/>
      <c r="N115" s="66" t="n">
        <v>0</v>
      </c>
      <c r="O115" s="66" t="n">
        <v>0</v>
      </c>
      <c r="P115" s="66" t="n">
        <v>5000</v>
      </c>
      <c r="Q115" s="66" t="n">
        <v>0</v>
      </c>
      <c r="R115" s="66" t="n">
        <v>0</v>
      </c>
      <c r="S115" s="66" t="n">
        <v>0</v>
      </c>
      <c r="T115" s="66" t="n">
        <v>0</v>
      </c>
      <c r="U115" s="66" t="n">
        <v>0</v>
      </c>
      <c r="V115" s="66" t="n">
        <v>0</v>
      </c>
      <c r="W115" s="66" t="n">
        <v>0</v>
      </c>
      <c r="X115" s="66" t="n">
        <v>0</v>
      </c>
      <c r="Y115" s="66" t="n">
        <v>0</v>
      </c>
      <c r="Z115" s="66" t="n">
        <v>0</v>
      </c>
      <c r="AA115" s="66" t="n">
        <v>0</v>
      </c>
      <c r="AB115" s="66" t="n">
        <v>0</v>
      </c>
      <c r="AC115" s="66" t="n">
        <v>0</v>
      </c>
      <c r="AD115" s="65"/>
      <c r="AE115" s="67"/>
      <c r="AF115" s="68" t="s">
        <v>491</v>
      </c>
      <c r="AG115" s="69" t="s">
        <v>486</v>
      </c>
    </row>
    <row r="116" s="5" customFormat="true" ht="45" hidden="false" customHeight="false" outlineLevel="0" collapsed="false">
      <c r="A116" s="103" t="s">
        <v>510</v>
      </c>
      <c r="B116" s="109" t="s">
        <v>506</v>
      </c>
      <c r="C116" s="105" t="s">
        <v>507</v>
      </c>
      <c r="D116" s="120" t="s">
        <v>508</v>
      </c>
      <c r="E116" s="116" t="s">
        <v>509</v>
      </c>
      <c r="F116" s="62"/>
      <c r="G116" s="119"/>
      <c r="H116" s="117"/>
      <c r="I116" s="117"/>
      <c r="J116" s="63" t="n">
        <v>2023</v>
      </c>
      <c r="K116" s="63" t="n">
        <v>2023</v>
      </c>
      <c r="L116" s="64" t="n">
        <f aca="false">SUM(M116:AD116)</f>
        <v>5064.8</v>
      </c>
      <c r="M116" s="65"/>
      <c r="N116" s="66" t="n">
        <v>0</v>
      </c>
      <c r="O116" s="66" t="n">
        <v>0</v>
      </c>
      <c r="P116" s="66" t="n">
        <v>0</v>
      </c>
      <c r="Q116" s="66" t="n">
        <v>5064.8</v>
      </c>
      <c r="R116" s="66" t="n">
        <v>0</v>
      </c>
      <c r="S116" s="66" t="n">
        <v>0</v>
      </c>
      <c r="T116" s="66" t="n">
        <v>0</v>
      </c>
      <c r="U116" s="66" t="n">
        <v>0</v>
      </c>
      <c r="V116" s="66" t="n">
        <v>0</v>
      </c>
      <c r="W116" s="66" t="n">
        <v>0</v>
      </c>
      <c r="X116" s="66" t="n">
        <v>0</v>
      </c>
      <c r="Y116" s="66" t="n">
        <v>0</v>
      </c>
      <c r="Z116" s="66" t="n">
        <v>0</v>
      </c>
      <c r="AA116" s="66" t="n">
        <v>0</v>
      </c>
      <c r="AB116" s="66" t="n">
        <v>0</v>
      </c>
      <c r="AC116" s="66" t="n">
        <v>0</v>
      </c>
      <c r="AD116" s="65"/>
      <c r="AE116" s="67"/>
      <c r="AF116" s="68" t="s">
        <v>167</v>
      </c>
      <c r="AG116" s="69" t="s">
        <v>486</v>
      </c>
    </row>
    <row r="117" s="5" customFormat="true" ht="22.5" hidden="false" customHeight="false" outlineLevel="0" collapsed="false">
      <c r="A117" s="103" t="s">
        <v>511</v>
      </c>
      <c r="B117" s="109" t="s">
        <v>512</v>
      </c>
      <c r="C117" s="105" t="s">
        <v>513</v>
      </c>
      <c r="D117" s="120" t="s">
        <v>508</v>
      </c>
      <c r="E117" s="116" t="s">
        <v>473</v>
      </c>
      <c r="F117" s="62"/>
      <c r="G117" s="119"/>
      <c r="H117" s="117"/>
      <c r="I117" s="117"/>
      <c r="J117" s="63" t="n">
        <v>2022</v>
      </c>
      <c r="K117" s="63" t="n">
        <v>2022</v>
      </c>
      <c r="L117" s="64" t="n">
        <f aca="false">SUM(M117:AD117)</f>
        <v>3000</v>
      </c>
      <c r="M117" s="65"/>
      <c r="N117" s="66" t="n">
        <v>0</v>
      </c>
      <c r="O117" s="66" t="n">
        <v>0</v>
      </c>
      <c r="P117" s="66" t="n">
        <v>3000</v>
      </c>
      <c r="Q117" s="66" t="n">
        <v>0</v>
      </c>
      <c r="R117" s="66" t="n">
        <v>0</v>
      </c>
      <c r="S117" s="66" t="n">
        <v>0</v>
      </c>
      <c r="T117" s="66" t="n">
        <v>0</v>
      </c>
      <c r="U117" s="66" t="n">
        <v>0</v>
      </c>
      <c r="V117" s="66" t="n">
        <v>0</v>
      </c>
      <c r="W117" s="66" t="n">
        <v>0</v>
      </c>
      <c r="X117" s="66" t="n">
        <v>0</v>
      </c>
      <c r="Y117" s="66" t="n">
        <v>0</v>
      </c>
      <c r="Z117" s="66" t="n">
        <v>0</v>
      </c>
      <c r="AA117" s="66" t="n">
        <v>0</v>
      </c>
      <c r="AB117" s="66" t="n">
        <v>0</v>
      </c>
      <c r="AC117" s="66" t="n">
        <v>0</v>
      </c>
      <c r="AD117" s="65"/>
      <c r="AE117" s="67"/>
      <c r="AF117" s="68" t="s">
        <v>491</v>
      </c>
      <c r="AG117" s="69" t="s">
        <v>486</v>
      </c>
    </row>
    <row r="118" s="5" customFormat="true" ht="22.5" hidden="false" customHeight="false" outlineLevel="0" collapsed="false">
      <c r="A118" s="103" t="s">
        <v>514</v>
      </c>
      <c r="B118" s="109" t="s">
        <v>512</v>
      </c>
      <c r="C118" s="105" t="s">
        <v>513</v>
      </c>
      <c r="D118" s="120" t="s">
        <v>508</v>
      </c>
      <c r="E118" s="116" t="s">
        <v>473</v>
      </c>
      <c r="F118" s="62"/>
      <c r="G118" s="119"/>
      <c r="H118" s="117"/>
      <c r="I118" s="117"/>
      <c r="J118" s="63" t="n">
        <v>2023</v>
      </c>
      <c r="K118" s="63" t="n">
        <v>2023</v>
      </c>
      <c r="L118" s="64" t="n">
        <f aca="false">SUM(M118:AD118)</f>
        <v>2500</v>
      </c>
      <c r="M118" s="65"/>
      <c r="N118" s="66" t="n">
        <v>0</v>
      </c>
      <c r="O118" s="66" t="n">
        <v>0</v>
      </c>
      <c r="P118" s="66" t="n">
        <v>0</v>
      </c>
      <c r="Q118" s="66" t="n">
        <v>2500</v>
      </c>
      <c r="R118" s="66" t="n">
        <v>0</v>
      </c>
      <c r="S118" s="66" t="n">
        <v>0</v>
      </c>
      <c r="T118" s="66" t="n">
        <v>0</v>
      </c>
      <c r="U118" s="66" t="n">
        <v>0</v>
      </c>
      <c r="V118" s="66" t="n">
        <v>0</v>
      </c>
      <c r="W118" s="66" t="n">
        <v>0</v>
      </c>
      <c r="X118" s="66" t="n">
        <v>0</v>
      </c>
      <c r="Y118" s="66" t="n">
        <v>0</v>
      </c>
      <c r="Z118" s="66" t="n">
        <v>0</v>
      </c>
      <c r="AA118" s="66" t="n">
        <v>0</v>
      </c>
      <c r="AB118" s="66" t="n">
        <v>0</v>
      </c>
      <c r="AC118" s="66" t="n">
        <v>0</v>
      </c>
      <c r="AD118" s="65"/>
      <c r="AE118" s="67"/>
      <c r="AF118" s="68" t="s">
        <v>491</v>
      </c>
      <c r="AG118" s="69" t="s">
        <v>486</v>
      </c>
    </row>
    <row r="119" s="5" customFormat="true" ht="22.5" hidden="false" customHeight="false" outlineLevel="0" collapsed="false">
      <c r="A119" s="103" t="s">
        <v>515</v>
      </c>
      <c r="B119" s="109" t="s">
        <v>516</v>
      </c>
      <c r="C119" s="105" t="s">
        <v>517</v>
      </c>
      <c r="D119" s="120" t="s">
        <v>508</v>
      </c>
      <c r="E119" s="116" t="s">
        <v>509</v>
      </c>
      <c r="F119" s="62"/>
      <c r="G119" s="119"/>
      <c r="H119" s="117"/>
      <c r="I119" s="117"/>
      <c r="J119" s="63" t="n">
        <v>2023</v>
      </c>
      <c r="K119" s="63" t="n">
        <v>2023</v>
      </c>
      <c r="L119" s="64" t="n">
        <f aca="false">SUM(M119:AD119)</f>
        <v>4544.7</v>
      </c>
      <c r="M119" s="65"/>
      <c r="N119" s="66" t="n">
        <v>0</v>
      </c>
      <c r="O119" s="66" t="n">
        <v>0</v>
      </c>
      <c r="P119" s="66" t="n">
        <v>0</v>
      </c>
      <c r="Q119" s="66" t="n">
        <v>4544.7</v>
      </c>
      <c r="R119" s="66" t="n">
        <v>0</v>
      </c>
      <c r="S119" s="66" t="n">
        <v>0</v>
      </c>
      <c r="T119" s="66" t="n">
        <v>0</v>
      </c>
      <c r="U119" s="66" t="n">
        <v>0</v>
      </c>
      <c r="V119" s="66" t="n">
        <v>0</v>
      </c>
      <c r="W119" s="66" t="n">
        <v>0</v>
      </c>
      <c r="X119" s="66" t="n">
        <v>0</v>
      </c>
      <c r="Y119" s="66" t="n">
        <v>0</v>
      </c>
      <c r="Z119" s="66" t="n">
        <v>0</v>
      </c>
      <c r="AA119" s="66" t="n">
        <v>0</v>
      </c>
      <c r="AB119" s="66" t="n">
        <v>0</v>
      </c>
      <c r="AC119" s="66" t="n">
        <v>0</v>
      </c>
      <c r="AD119" s="65"/>
      <c r="AE119" s="67"/>
      <c r="AF119" s="68" t="s">
        <v>167</v>
      </c>
      <c r="AG119" s="69" t="s">
        <v>486</v>
      </c>
    </row>
    <row r="120" s="5" customFormat="true" ht="33.75" hidden="false" customHeight="false" outlineLevel="0" collapsed="false">
      <c r="A120" s="103" t="s">
        <v>518</v>
      </c>
      <c r="B120" s="109" t="s">
        <v>519</v>
      </c>
      <c r="C120" s="105" t="s">
        <v>520</v>
      </c>
      <c r="D120" s="120" t="s">
        <v>508</v>
      </c>
      <c r="E120" s="116" t="s">
        <v>473</v>
      </c>
      <c r="F120" s="62"/>
      <c r="G120" s="119"/>
      <c r="H120" s="117"/>
      <c r="I120" s="117"/>
      <c r="J120" s="63" t="n">
        <v>2023</v>
      </c>
      <c r="K120" s="63" t="n">
        <v>2023</v>
      </c>
      <c r="L120" s="64" t="n">
        <f aca="false">SUM(M120:AD120)</f>
        <v>3298.4</v>
      </c>
      <c r="M120" s="65"/>
      <c r="N120" s="66" t="n">
        <v>0</v>
      </c>
      <c r="O120" s="66" t="n">
        <v>0</v>
      </c>
      <c r="P120" s="66" t="n">
        <v>0</v>
      </c>
      <c r="Q120" s="66" t="n">
        <v>3298.4</v>
      </c>
      <c r="R120" s="66" t="n">
        <v>0</v>
      </c>
      <c r="S120" s="66" t="n">
        <v>0</v>
      </c>
      <c r="T120" s="66" t="n">
        <v>0</v>
      </c>
      <c r="U120" s="66" t="n">
        <v>0</v>
      </c>
      <c r="V120" s="66" t="n">
        <v>0</v>
      </c>
      <c r="W120" s="66" t="n">
        <v>0</v>
      </c>
      <c r="X120" s="66" t="n">
        <v>0</v>
      </c>
      <c r="Y120" s="66" t="n">
        <v>0</v>
      </c>
      <c r="Z120" s="66" t="n">
        <v>0</v>
      </c>
      <c r="AA120" s="66" t="n">
        <v>0</v>
      </c>
      <c r="AB120" s="66" t="n">
        <v>0</v>
      </c>
      <c r="AC120" s="66" t="n">
        <v>0</v>
      </c>
      <c r="AD120" s="65"/>
      <c r="AE120" s="67"/>
      <c r="AF120" s="68" t="s">
        <v>491</v>
      </c>
      <c r="AG120" s="69" t="s">
        <v>486</v>
      </c>
    </row>
    <row r="121" s="5" customFormat="true" ht="56.25" hidden="false" customHeight="true" outlineLevel="0" collapsed="false">
      <c r="A121" s="103" t="s">
        <v>521</v>
      </c>
      <c r="B121" s="109"/>
      <c r="C121" s="105" t="s">
        <v>522</v>
      </c>
      <c r="D121" s="120" t="s">
        <v>523</v>
      </c>
      <c r="E121" s="116" t="s">
        <v>482</v>
      </c>
      <c r="F121" s="62"/>
      <c r="G121" s="119"/>
      <c r="H121" s="117"/>
      <c r="I121" s="117"/>
      <c r="J121" s="63" t="n">
        <v>2021</v>
      </c>
      <c r="K121" s="63" t="n">
        <v>2021</v>
      </c>
      <c r="L121" s="64" t="n">
        <f aca="false">SUM(M121:AD121)</f>
        <v>6481.5</v>
      </c>
      <c r="M121" s="65"/>
      <c r="N121" s="66" t="n">
        <v>0</v>
      </c>
      <c r="O121" s="66" t="n">
        <v>6481.5</v>
      </c>
      <c r="P121" s="66" t="n">
        <v>0</v>
      </c>
      <c r="Q121" s="66" t="n">
        <v>0</v>
      </c>
      <c r="R121" s="66" t="n">
        <v>0</v>
      </c>
      <c r="S121" s="66" t="n">
        <v>0</v>
      </c>
      <c r="T121" s="66" t="n">
        <v>0</v>
      </c>
      <c r="U121" s="66" t="n">
        <v>0</v>
      </c>
      <c r="V121" s="66" t="n">
        <v>0</v>
      </c>
      <c r="W121" s="66" t="n">
        <v>0</v>
      </c>
      <c r="X121" s="66" t="n">
        <v>0</v>
      </c>
      <c r="Y121" s="66" t="n">
        <v>0</v>
      </c>
      <c r="Z121" s="66" t="n">
        <v>0</v>
      </c>
      <c r="AA121" s="66" t="n">
        <v>0</v>
      </c>
      <c r="AB121" s="66" t="n">
        <v>0</v>
      </c>
      <c r="AC121" s="66" t="n">
        <v>0</v>
      </c>
      <c r="AD121" s="65"/>
      <c r="AE121" s="67"/>
      <c r="AF121" s="68" t="s">
        <v>167</v>
      </c>
      <c r="AG121" s="69" t="s">
        <v>486</v>
      </c>
    </row>
    <row r="122" s="5" customFormat="true" ht="67.5" hidden="false" customHeight="true" outlineLevel="0" collapsed="false">
      <c r="A122" s="103" t="s">
        <v>524</v>
      </c>
      <c r="B122" s="109" t="s">
        <v>525</v>
      </c>
      <c r="C122" s="105" t="s">
        <v>526</v>
      </c>
      <c r="D122" s="120" t="s">
        <v>508</v>
      </c>
      <c r="E122" s="116" t="s">
        <v>482</v>
      </c>
      <c r="F122" s="62"/>
      <c r="G122" s="119"/>
      <c r="H122" s="117"/>
      <c r="I122" s="117"/>
      <c r="J122" s="63" t="n">
        <v>2023</v>
      </c>
      <c r="K122" s="63" t="n">
        <v>2023</v>
      </c>
      <c r="L122" s="64" t="n">
        <f aca="false">SUM(M122:AD122)</f>
        <v>6371.8</v>
      </c>
      <c r="M122" s="65"/>
      <c r="N122" s="66" t="n">
        <v>0</v>
      </c>
      <c r="O122" s="66" t="n">
        <v>0</v>
      </c>
      <c r="P122" s="66" t="n">
        <v>0</v>
      </c>
      <c r="Q122" s="66" t="n">
        <v>6371.8</v>
      </c>
      <c r="R122" s="66" t="n">
        <v>0</v>
      </c>
      <c r="S122" s="66" t="n">
        <v>0</v>
      </c>
      <c r="T122" s="66" t="n">
        <v>0</v>
      </c>
      <c r="U122" s="66" t="n">
        <v>0</v>
      </c>
      <c r="V122" s="66" t="n">
        <v>0</v>
      </c>
      <c r="W122" s="66" t="n">
        <v>0</v>
      </c>
      <c r="X122" s="66" t="n">
        <v>0</v>
      </c>
      <c r="Y122" s="66" t="n">
        <v>0</v>
      </c>
      <c r="Z122" s="66" t="n">
        <v>0</v>
      </c>
      <c r="AA122" s="66" t="n">
        <v>0</v>
      </c>
      <c r="AB122" s="66" t="n">
        <v>0</v>
      </c>
      <c r="AC122" s="66" t="n">
        <v>0</v>
      </c>
      <c r="AD122" s="65"/>
      <c r="AE122" s="67"/>
      <c r="AF122" s="68" t="s">
        <v>167</v>
      </c>
      <c r="AG122" s="69" t="s">
        <v>486</v>
      </c>
    </row>
    <row r="123" s="5" customFormat="true" ht="56.25" hidden="false" customHeight="true" outlineLevel="0" collapsed="false">
      <c r="A123" s="103" t="s">
        <v>527</v>
      </c>
      <c r="B123" s="109"/>
      <c r="C123" s="61" t="s">
        <v>528</v>
      </c>
      <c r="D123" s="61" t="s">
        <v>529</v>
      </c>
      <c r="E123" s="116" t="s">
        <v>482</v>
      </c>
      <c r="F123" s="61" t="s">
        <v>530</v>
      </c>
      <c r="G123" s="61" t="s">
        <v>531</v>
      </c>
      <c r="H123" s="117" t="s">
        <v>532</v>
      </c>
      <c r="I123" s="117" t="s">
        <v>532</v>
      </c>
      <c r="J123" s="63" t="n">
        <v>2021</v>
      </c>
      <c r="K123" s="63" t="n">
        <v>2024</v>
      </c>
      <c r="L123" s="64" t="n">
        <f aca="false">SUM(M123:AD123)</f>
        <v>10491.3</v>
      </c>
      <c r="M123" s="65"/>
      <c r="N123" s="66" t="n">
        <v>0</v>
      </c>
      <c r="O123" s="66" t="n">
        <v>531.3</v>
      </c>
      <c r="P123" s="66" t="n">
        <v>0</v>
      </c>
      <c r="Q123" s="66" t="n">
        <v>0</v>
      </c>
      <c r="R123" s="66" t="n">
        <v>9960</v>
      </c>
      <c r="S123" s="66" t="n">
        <v>0</v>
      </c>
      <c r="T123" s="66" t="n">
        <v>0</v>
      </c>
      <c r="U123" s="66" t="n">
        <v>0</v>
      </c>
      <c r="V123" s="66" t="n">
        <v>0</v>
      </c>
      <c r="W123" s="66" t="n">
        <v>0</v>
      </c>
      <c r="X123" s="66" t="n">
        <v>0</v>
      </c>
      <c r="Y123" s="66" t="n">
        <v>0</v>
      </c>
      <c r="Z123" s="66" t="n">
        <v>0</v>
      </c>
      <c r="AA123" s="66" t="n">
        <v>0</v>
      </c>
      <c r="AB123" s="66" t="n">
        <v>0</v>
      </c>
      <c r="AC123" s="66" t="n">
        <v>0</v>
      </c>
      <c r="AD123" s="65"/>
      <c r="AE123" s="67"/>
      <c r="AF123" s="68" t="s">
        <v>474</v>
      </c>
      <c r="AG123" s="69" t="s">
        <v>475</v>
      </c>
    </row>
    <row r="124" s="5" customFormat="true" ht="45" hidden="false" customHeight="true" outlineLevel="0" collapsed="false">
      <c r="A124" s="103" t="s">
        <v>533</v>
      </c>
      <c r="B124" s="109" t="s">
        <v>534</v>
      </c>
      <c r="C124" s="61" t="s">
        <v>535</v>
      </c>
      <c r="D124" s="61" t="s">
        <v>536</v>
      </c>
      <c r="E124" s="116" t="s">
        <v>473</v>
      </c>
      <c r="F124" s="62" t="s">
        <v>537</v>
      </c>
      <c r="G124" s="62" t="s">
        <v>537</v>
      </c>
      <c r="H124" s="117"/>
      <c r="I124" s="117"/>
      <c r="J124" s="63" t="n">
        <v>2020</v>
      </c>
      <c r="K124" s="63" t="n">
        <v>2023</v>
      </c>
      <c r="L124" s="64" t="n">
        <f aca="false">SUM(M124:AD124)</f>
        <v>7718</v>
      </c>
      <c r="M124" s="65"/>
      <c r="N124" s="66" t="n">
        <v>3970.4</v>
      </c>
      <c r="O124" s="66" t="n">
        <v>0</v>
      </c>
      <c r="P124" s="66" t="n">
        <v>0</v>
      </c>
      <c r="Q124" s="66" t="n">
        <v>3747.6</v>
      </c>
      <c r="R124" s="66" t="n">
        <v>0</v>
      </c>
      <c r="S124" s="66" t="n">
        <v>0</v>
      </c>
      <c r="T124" s="66" t="n">
        <v>0</v>
      </c>
      <c r="U124" s="66" t="n">
        <v>0</v>
      </c>
      <c r="V124" s="66" t="n">
        <v>0</v>
      </c>
      <c r="W124" s="66" t="n">
        <v>0</v>
      </c>
      <c r="X124" s="66" t="n">
        <v>0</v>
      </c>
      <c r="Y124" s="66" t="n">
        <v>0</v>
      </c>
      <c r="Z124" s="66" t="n">
        <v>0</v>
      </c>
      <c r="AA124" s="66" t="n">
        <v>0</v>
      </c>
      <c r="AB124" s="66" t="n">
        <v>0</v>
      </c>
      <c r="AC124" s="66" t="n">
        <v>0</v>
      </c>
      <c r="AD124" s="65"/>
      <c r="AE124" s="67"/>
      <c r="AF124" s="68" t="s">
        <v>474</v>
      </c>
      <c r="AG124" s="69" t="s">
        <v>475</v>
      </c>
    </row>
    <row r="125" s="5" customFormat="true" ht="56.25" hidden="false" customHeight="true" outlineLevel="0" collapsed="false">
      <c r="A125" s="103" t="s">
        <v>538</v>
      </c>
      <c r="B125" s="109" t="s">
        <v>539</v>
      </c>
      <c r="C125" s="61" t="s">
        <v>540</v>
      </c>
      <c r="D125" s="61" t="s">
        <v>541</v>
      </c>
      <c r="E125" s="116" t="s">
        <v>473</v>
      </c>
      <c r="F125" s="62" t="s">
        <v>542</v>
      </c>
      <c r="G125" s="62" t="s">
        <v>543</v>
      </c>
      <c r="H125" s="117" t="n">
        <v>33618</v>
      </c>
      <c r="I125" s="117" t="n">
        <v>31977</v>
      </c>
      <c r="J125" s="63" t="n">
        <v>2021</v>
      </c>
      <c r="K125" s="63" t="n">
        <v>2023</v>
      </c>
      <c r="L125" s="64" t="n">
        <f aca="false">SUM(M125:AD125)</f>
        <v>21012.6</v>
      </c>
      <c r="M125" s="65"/>
      <c r="N125" s="66" t="n">
        <v>0</v>
      </c>
      <c r="O125" s="66" t="n">
        <v>785</v>
      </c>
      <c r="P125" s="66" t="n">
        <v>0</v>
      </c>
      <c r="Q125" s="66" t="n">
        <v>20227.6</v>
      </c>
      <c r="R125" s="66" t="n">
        <v>0</v>
      </c>
      <c r="S125" s="66" t="n">
        <v>0</v>
      </c>
      <c r="T125" s="66" t="n">
        <v>0</v>
      </c>
      <c r="U125" s="66" t="n">
        <v>0</v>
      </c>
      <c r="V125" s="66" t="n">
        <v>0</v>
      </c>
      <c r="W125" s="66" t="n">
        <v>0</v>
      </c>
      <c r="X125" s="66" t="n">
        <v>0</v>
      </c>
      <c r="Y125" s="66" t="n">
        <v>0</v>
      </c>
      <c r="Z125" s="66" t="n">
        <v>0</v>
      </c>
      <c r="AA125" s="66" t="n">
        <v>0</v>
      </c>
      <c r="AB125" s="66" t="n">
        <v>0</v>
      </c>
      <c r="AC125" s="66" t="n">
        <v>0</v>
      </c>
      <c r="AD125" s="65"/>
      <c r="AE125" s="67"/>
      <c r="AF125" s="68" t="s">
        <v>491</v>
      </c>
      <c r="AG125" s="69" t="s">
        <v>486</v>
      </c>
    </row>
    <row r="126" s="5" customFormat="true" ht="45" hidden="false" customHeight="true" outlineLevel="0" collapsed="false">
      <c r="A126" s="103" t="s">
        <v>544</v>
      </c>
      <c r="B126" s="109" t="s">
        <v>545</v>
      </c>
      <c r="C126" s="61" t="s">
        <v>546</v>
      </c>
      <c r="D126" s="61" t="s">
        <v>547</v>
      </c>
      <c r="E126" s="116" t="s">
        <v>473</v>
      </c>
      <c r="F126" s="62" t="s">
        <v>548</v>
      </c>
      <c r="G126" s="62" t="s">
        <v>549</v>
      </c>
      <c r="H126" s="117" t="n">
        <v>166381</v>
      </c>
      <c r="I126" s="117" t="n">
        <v>119764</v>
      </c>
      <c r="J126" s="63" t="n">
        <v>2020</v>
      </c>
      <c r="K126" s="63" t="n">
        <v>2021</v>
      </c>
      <c r="L126" s="64" t="n">
        <f aca="false">N126+O126+P126+Q126+R126</f>
        <v>6280</v>
      </c>
      <c r="M126" s="65"/>
      <c r="N126" s="66" t="n">
        <v>780</v>
      </c>
      <c r="O126" s="66" t="n">
        <v>5500</v>
      </c>
      <c r="P126" s="66" t="n">
        <v>0</v>
      </c>
      <c r="Q126" s="66" t="n">
        <v>0</v>
      </c>
      <c r="R126" s="66" t="n">
        <v>0</v>
      </c>
      <c r="S126" s="66" t="n">
        <v>0</v>
      </c>
      <c r="T126" s="66" t="n">
        <v>0</v>
      </c>
      <c r="U126" s="66" t="n">
        <v>0</v>
      </c>
      <c r="V126" s="66" t="n">
        <v>0</v>
      </c>
      <c r="W126" s="66" t="n">
        <v>0</v>
      </c>
      <c r="X126" s="66" t="n">
        <v>0</v>
      </c>
      <c r="Y126" s="66" t="n">
        <v>0</v>
      </c>
      <c r="Z126" s="66" t="n">
        <v>0</v>
      </c>
      <c r="AA126" s="66" t="n">
        <v>0</v>
      </c>
      <c r="AB126" s="66" t="n">
        <v>0</v>
      </c>
      <c r="AC126" s="66" t="n">
        <v>0</v>
      </c>
      <c r="AD126" s="65"/>
      <c r="AE126" s="67"/>
      <c r="AF126" s="68" t="s">
        <v>491</v>
      </c>
      <c r="AG126" s="69" t="s">
        <v>486</v>
      </c>
    </row>
    <row r="127" s="5" customFormat="true" ht="45" hidden="false" customHeight="true" outlineLevel="0" collapsed="false">
      <c r="A127" s="103" t="s">
        <v>550</v>
      </c>
      <c r="B127" s="109" t="s">
        <v>545</v>
      </c>
      <c r="C127" s="61" t="s">
        <v>546</v>
      </c>
      <c r="D127" s="61" t="s">
        <v>547</v>
      </c>
      <c r="E127" s="116" t="s">
        <v>473</v>
      </c>
      <c r="F127" s="62" t="s">
        <v>548</v>
      </c>
      <c r="G127" s="62" t="s">
        <v>549</v>
      </c>
      <c r="H127" s="117" t="n">
        <v>166381</v>
      </c>
      <c r="I127" s="117" t="n">
        <v>119764</v>
      </c>
      <c r="J127" s="63" t="n">
        <v>2022</v>
      </c>
      <c r="K127" s="63" t="n">
        <v>2022</v>
      </c>
      <c r="L127" s="64" t="n">
        <f aca="false">N127+O127+P127+Q127+R127</f>
        <v>3250</v>
      </c>
      <c r="M127" s="65"/>
      <c r="N127" s="66" t="n">
        <v>0</v>
      </c>
      <c r="O127" s="66" t="n">
        <v>0</v>
      </c>
      <c r="P127" s="66" t="n">
        <v>3250</v>
      </c>
      <c r="Q127" s="66" t="n">
        <v>0</v>
      </c>
      <c r="R127" s="66" t="n">
        <v>0</v>
      </c>
      <c r="S127" s="66" t="n">
        <v>0</v>
      </c>
      <c r="T127" s="66" t="n">
        <v>0</v>
      </c>
      <c r="U127" s="66" t="n">
        <v>0</v>
      </c>
      <c r="V127" s="66" t="n">
        <v>0</v>
      </c>
      <c r="W127" s="66" t="n">
        <v>0</v>
      </c>
      <c r="X127" s="66" t="n">
        <v>0</v>
      </c>
      <c r="Y127" s="66" t="n">
        <v>0</v>
      </c>
      <c r="Z127" s="66" t="n">
        <v>0</v>
      </c>
      <c r="AA127" s="66" t="n">
        <v>0</v>
      </c>
      <c r="AB127" s="66" t="n">
        <v>0</v>
      </c>
      <c r="AC127" s="66" t="n">
        <v>0</v>
      </c>
      <c r="AD127" s="65"/>
      <c r="AE127" s="67"/>
      <c r="AF127" s="68" t="s">
        <v>167</v>
      </c>
      <c r="AG127" s="69" t="s">
        <v>486</v>
      </c>
    </row>
    <row r="128" s="5" customFormat="true" ht="78.75" hidden="false" customHeight="true" outlineLevel="0" collapsed="false">
      <c r="A128" s="103" t="s">
        <v>551</v>
      </c>
      <c r="B128" s="109" t="s">
        <v>552</v>
      </c>
      <c r="C128" s="105" t="s">
        <v>553</v>
      </c>
      <c r="D128" s="61" t="s">
        <v>554</v>
      </c>
      <c r="E128" s="116" t="s">
        <v>473</v>
      </c>
      <c r="F128" s="62"/>
      <c r="G128" s="62"/>
      <c r="H128" s="117"/>
      <c r="I128" s="117"/>
      <c r="J128" s="63" t="n">
        <v>2021</v>
      </c>
      <c r="K128" s="63" t="n">
        <v>2021</v>
      </c>
      <c r="L128" s="64" t="n">
        <f aca="false">N128+O128+P128+Q128+R128</f>
        <v>5110.1</v>
      </c>
      <c r="M128" s="65"/>
      <c r="N128" s="66" t="n">
        <v>0</v>
      </c>
      <c r="O128" s="66" t="n">
        <v>5110.1</v>
      </c>
      <c r="P128" s="66" t="n">
        <v>0</v>
      </c>
      <c r="Q128" s="66" t="n">
        <v>0</v>
      </c>
      <c r="R128" s="66" t="n">
        <v>0</v>
      </c>
      <c r="S128" s="66" t="n">
        <v>0</v>
      </c>
      <c r="T128" s="66" t="n">
        <v>0</v>
      </c>
      <c r="U128" s="66" t="n">
        <v>0</v>
      </c>
      <c r="V128" s="66" t="n">
        <v>0</v>
      </c>
      <c r="W128" s="66" t="n">
        <v>0</v>
      </c>
      <c r="X128" s="66" t="n">
        <v>0</v>
      </c>
      <c r="Y128" s="66" t="n">
        <v>0</v>
      </c>
      <c r="Z128" s="66" t="n">
        <v>0</v>
      </c>
      <c r="AA128" s="66" t="n">
        <v>0</v>
      </c>
      <c r="AB128" s="66" t="n">
        <v>0</v>
      </c>
      <c r="AC128" s="66" t="n">
        <v>0</v>
      </c>
      <c r="AD128" s="65"/>
      <c r="AE128" s="67"/>
      <c r="AF128" s="68" t="s">
        <v>474</v>
      </c>
      <c r="AG128" s="69" t="s">
        <v>475</v>
      </c>
    </row>
    <row r="129" s="5" customFormat="true" ht="78.75" hidden="false" customHeight="true" outlineLevel="0" collapsed="false">
      <c r="A129" s="103" t="s">
        <v>555</v>
      </c>
      <c r="B129" s="109" t="s">
        <v>552</v>
      </c>
      <c r="C129" s="105" t="s">
        <v>553</v>
      </c>
      <c r="D129" s="61" t="s">
        <v>554</v>
      </c>
      <c r="E129" s="116" t="s">
        <v>473</v>
      </c>
      <c r="F129" s="62"/>
      <c r="G129" s="62"/>
      <c r="H129" s="117"/>
      <c r="I129" s="117"/>
      <c r="J129" s="63" t="n">
        <v>2022</v>
      </c>
      <c r="K129" s="63" t="n">
        <v>2022</v>
      </c>
      <c r="L129" s="64" t="n">
        <f aca="false">N129+O129+P129+Q129+R129</f>
        <v>1850</v>
      </c>
      <c r="M129" s="65"/>
      <c r="N129" s="66" t="n">
        <v>0</v>
      </c>
      <c r="O129" s="66" t="n">
        <v>0</v>
      </c>
      <c r="P129" s="66" t="n">
        <v>1850</v>
      </c>
      <c r="Q129" s="66" t="n">
        <v>0</v>
      </c>
      <c r="R129" s="66" t="n">
        <v>0</v>
      </c>
      <c r="S129" s="66" t="n">
        <v>0</v>
      </c>
      <c r="T129" s="66" t="n">
        <v>0</v>
      </c>
      <c r="U129" s="66" t="n">
        <v>0</v>
      </c>
      <c r="V129" s="66" t="n">
        <v>0</v>
      </c>
      <c r="W129" s="66" t="n">
        <v>0</v>
      </c>
      <c r="X129" s="66" t="n">
        <v>0</v>
      </c>
      <c r="Y129" s="66" t="n">
        <v>0</v>
      </c>
      <c r="Z129" s="66" t="n">
        <v>0</v>
      </c>
      <c r="AA129" s="66" t="n">
        <v>0</v>
      </c>
      <c r="AB129" s="66" t="n">
        <v>0</v>
      </c>
      <c r="AC129" s="66" t="n">
        <v>0</v>
      </c>
      <c r="AD129" s="65"/>
      <c r="AE129" s="67"/>
      <c r="AF129" s="68" t="s">
        <v>167</v>
      </c>
      <c r="AG129" s="69" t="s">
        <v>475</v>
      </c>
    </row>
    <row r="130" s="5" customFormat="true" ht="56.25" hidden="false" customHeight="true" outlineLevel="0" collapsed="false">
      <c r="A130" s="103" t="s">
        <v>556</v>
      </c>
      <c r="B130" s="109"/>
      <c r="C130" s="61" t="s">
        <v>557</v>
      </c>
      <c r="D130" s="61" t="s">
        <v>541</v>
      </c>
      <c r="E130" s="116" t="s">
        <v>473</v>
      </c>
      <c r="F130" s="62" t="s">
        <v>542</v>
      </c>
      <c r="G130" s="62" t="s">
        <v>543</v>
      </c>
      <c r="H130" s="117" t="n">
        <v>33618</v>
      </c>
      <c r="I130" s="117" t="n">
        <v>31977</v>
      </c>
      <c r="J130" s="63" t="n">
        <v>2024</v>
      </c>
      <c r="K130" s="63" t="n">
        <v>2024</v>
      </c>
      <c r="L130" s="64" t="n">
        <f aca="false">N130+O130+P130+Q130+R130</f>
        <v>20307</v>
      </c>
      <c r="M130" s="65"/>
      <c r="N130" s="66" t="n">
        <v>0</v>
      </c>
      <c r="O130" s="66" t="n">
        <v>0</v>
      </c>
      <c r="P130" s="66" t="n">
        <v>0</v>
      </c>
      <c r="Q130" s="66" t="n">
        <v>0</v>
      </c>
      <c r="R130" s="66" t="n">
        <v>20307</v>
      </c>
      <c r="S130" s="66" t="n">
        <v>0</v>
      </c>
      <c r="T130" s="66" t="n">
        <v>0</v>
      </c>
      <c r="U130" s="66" t="n">
        <v>0</v>
      </c>
      <c r="V130" s="66" t="n">
        <v>0</v>
      </c>
      <c r="W130" s="66" t="n">
        <v>0</v>
      </c>
      <c r="X130" s="66" t="n">
        <v>0</v>
      </c>
      <c r="Y130" s="66" t="n">
        <v>0</v>
      </c>
      <c r="Z130" s="66" t="n">
        <v>0</v>
      </c>
      <c r="AA130" s="66" t="n">
        <v>0</v>
      </c>
      <c r="AB130" s="66" t="n">
        <v>0</v>
      </c>
      <c r="AC130" s="66" t="n">
        <v>0</v>
      </c>
      <c r="AD130" s="65"/>
      <c r="AE130" s="67"/>
      <c r="AF130" s="68" t="s">
        <v>491</v>
      </c>
      <c r="AG130" s="69" t="s">
        <v>486</v>
      </c>
    </row>
    <row r="131" s="5" customFormat="true" ht="45" hidden="false" customHeight="true" outlineLevel="0" collapsed="false">
      <c r="A131" s="103" t="s">
        <v>558</v>
      </c>
      <c r="B131" s="109" t="s">
        <v>559</v>
      </c>
      <c r="C131" s="61" t="s">
        <v>560</v>
      </c>
      <c r="D131" s="61" t="s">
        <v>561</v>
      </c>
      <c r="E131" s="116" t="s">
        <v>473</v>
      </c>
      <c r="F131" s="62" t="s">
        <v>490</v>
      </c>
      <c r="G131" s="62" t="s">
        <v>562</v>
      </c>
      <c r="H131" s="117" t="n">
        <v>327</v>
      </c>
      <c r="I131" s="117" t="n">
        <v>36</v>
      </c>
      <c r="J131" s="63" t="n">
        <v>2020</v>
      </c>
      <c r="K131" s="63" t="n">
        <v>2020</v>
      </c>
      <c r="L131" s="64" t="n">
        <f aca="false">N131+O131+P131+Q131+R131</f>
        <v>10735.1</v>
      </c>
      <c r="M131" s="65"/>
      <c r="N131" s="66" t="n">
        <v>490</v>
      </c>
      <c r="O131" s="66" t="n">
        <v>0</v>
      </c>
      <c r="P131" s="66" t="n">
        <v>0</v>
      </c>
      <c r="Q131" s="66" t="n">
        <v>10245.1</v>
      </c>
      <c r="R131" s="66" t="n">
        <v>0</v>
      </c>
      <c r="S131" s="66" t="n">
        <v>0</v>
      </c>
      <c r="T131" s="66" t="n">
        <v>0</v>
      </c>
      <c r="U131" s="66" t="n">
        <v>0</v>
      </c>
      <c r="V131" s="66" t="n">
        <v>0</v>
      </c>
      <c r="W131" s="66" t="n">
        <v>0</v>
      </c>
      <c r="X131" s="66" t="n">
        <v>0</v>
      </c>
      <c r="Y131" s="66" t="n">
        <v>0</v>
      </c>
      <c r="Z131" s="66" t="n">
        <v>0</v>
      </c>
      <c r="AA131" s="66" t="n">
        <v>0</v>
      </c>
      <c r="AB131" s="66" t="n">
        <v>0</v>
      </c>
      <c r="AC131" s="66" t="n">
        <v>0</v>
      </c>
      <c r="AD131" s="65"/>
      <c r="AE131" s="67"/>
      <c r="AF131" s="68" t="s">
        <v>491</v>
      </c>
      <c r="AG131" s="69" t="s">
        <v>486</v>
      </c>
    </row>
    <row r="132" s="5" customFormat="true" ht="67.5" hidden="false" customHeight="true" outlineLevel="0" collapsed="false">
      <c r="A132" s="103" t="s">
        <v>563</v>
      </c>
      <c r="B132" s="109"/>
      <c r="C132" s="61" t="s">
        <v>564</v>
      </c>
      <c r="D132" s="62" t="s">
        <v>565</v>
      </c>
      <c r="E132" s="116" t="s">
        <v>482</v>
      </c>
      <c r="F132" s="62"/>
      <c r="G132" s="62"/>
      <c r="H132" s="117"/>
      <c r="I132" s="117"/>
      <c r="J132" s="63" t="n">
        <v>2020</v>
      </c>
      <c r="K132" s="63" t="n">
        <v>2020</v>
      </c>
      <c r="L132" s="64" t="n">
        <f aca="false">N132+O132+P132+Q132+R132</f>
        <v>23184.8</v>
      </c>
      <c r="M132" s="65"/>
      <c r="N132" s="66" t="n">
        <v>23184.8</v>
      </c>
      <c r="O132" s="66" t="n">
        <v>0</v>
      </c>
      <c r="P132" s="66" t="n">
        <v>0</v>
      </c>
      <c r="Q132" s="66" t="n">
        <v>0</v>
      </c>
      <c r="R132" s="66" t="n">
        <v>0</v>
      </c>
      <c r="S132" s="66" t="n">
        <v>0</v>
      </c>
      <c r="T132" s="66" t="n">
        <v>0</v>
      </c>
      <c r="U132" s="66" t="n">
        <v>0</v>
      </c>
      <c r="V132" s="66" t="n">
        <v>0</v>
      </c>
      <c r="W132" s="66" t="n">
        <v>0</v>
      </c>
      <c r="X132" s="66" t="n">
        <v>0</v>
      </c>
      <c r="Y132" s="66" t="n">
        <v>0</v>
      </c>
      <c r="Z132" s="66" t="n">
        <v>0</v>
      </c>
      <c r="AA132" s="66" t="n">
        <v>0</v>
      </c>
      <c r="AB132" s="66" t="n">
        <v>0</v>
      </c>
      <c r="AC132" s="66" t="n">
        <v>0</v>
      </c>
      <c r="AD132" s="65"/>
      <c r="AE132" s="67"/>
      <c r="AF132" s="68" t="s">
        <v>167</v>
      </c>
      <c r="AG132" s="69" t="s">
        <v>486</v>
      </c>
    </row>
    <row r="133" s="5" customFormat="true" ht="45" hidden="false" customHeight="true" outlineLevel="0" collapsed="false">
      <c r="A133" s="103" t="s">
        <v>566</v>
      </c>
      <c r="B133" s="109"/>
      <c r="C133" s="61" t="s">
        <v>567</v>
      </c>
      <c r="D133" s="61" t="s">
        <v>568</v>
      </c>
      <c r="E133" s="116" t="s">
        <v>473</v>
      </c>
      <c r="F133" s="62"/>
      <c r="G133" s="62"/>
      <c r="H133" s="117"/>
      <c r="I133" s="117"/>
      <c r="J133" s="63" t="n">
        <v>2020</v>
      </c>
      <c r="K133" s="63" t="n">
        <v>2020</v>
      </c>
      <c r="L133" s="64" t="n">
        <f aca="false">N133+O133+P133+Q133+R133</f>
        <v>13314.4</v>
      </c>
      <c r="M133" s="65"/>
      <c r="N133" s="66" t="n">
        <v>13314.4</v>
      </c>
      <c r="O133" s="66" t="n">
        <v>0</v>
      </c>
      <c r="P133" s="66" t="n">
        <v>0</v>
      </c>
      <c r="Q133" s="66" t="n">
        <v>0</v>
      </c>
      <c r="R133" s="66" t="n">
        <v>0</v>
      </c>
      <c r="S133" s="66" t="n">
        <v>0</v>
      </c>
      <c r="T133" s="66" t="n">
        <v>0</v>
      </c>
      <c r="U133" s="66" t="n">
        <v>0</v>
      </c>
      <c r="V133" s="66" t="n">
        <v>0</v>
      </c>
      <c r="W133" s="66" t="n">
        <v>0</v>
      </c>
      <c r="X133" s="66" t="n">
        <v>0</v>
      </c>
      <c r="Y133" s="66" t="n">
        <v>0</v>
      </c>
      <c r="Z133" s="66" t="n">
        <v>0</v>
      </c>
      <c r="AA133" s="66" t="n">
        <v>0</v>
      </c>
      <c r="AB133" s="66" t="n">
        <v>0</v>
      </c>
      <c r="AC133" s="66" t="n">
        <v>0</v>
      </c>
      <c r="AD133" s="65"/>
      <c r="AE133" s="67"/>
      <c r="AF133" s="68" t="s">
        <v>491</v>
      </c>
      <c r="AG133" s="69" t="s">
        <v>486</v>
      </c>
    </row>
    <row r="134" s="5" customFormat="true" ht="33.75" hidden="false" customHeight="true" outlineLevel="0" collapsed="false">
      <c r="A134" s="103" t="s">
        <v>569</v>
      </c>
      <c r="B134" s="109"/>
      <c r="C134" s="61" t="s">
        <v>570</v>
      </c>
      <c r="D134" s="62" t="s">
        <v>571</v>
      </c>
      <c r="E134" s="116" t="s">
        <v>509</v>
      </c>
      <c r="F134" s="62"/>
      <c r="G134" s="62"/>
      <c r="H134" s="117"/>
      <c r="I134" s="117"/>
      <c r="J134" s="63" t="n">
        <v>2020</v>
      </c>
      <c r="K134" s="63" t="n">
        <v>2020</v>
      </c>
      <c r="L134" s="64" t="n">
        <f aca="false">N134+O134+P134+Q134+R134</f>
        <v>6604.6</v>
      </c>
      <c r="M134" s="65"/>
      <c r="N134" s="66" t="n">
        <v>6604.6</v>
      </c>
      <c r="O134" s="66" t="n">
        <v>0</v>
      </c>
      <c r="P134" s="66" t="n">
        <v>0</v>
      </c>
      <c r="Q134" s="66" t="n">
        <v>0</v>
      </c>
      <c r="R134" s="66" t="n">
        <v>0</v>
      </c>
      <c r="S134" s="66" t="n">
        <v>0</v>
      </c>
      <c r="T134" s="66" t="n">
        <v>0</v>
      </c>
      <c r="U134" s="66" t="n">
        <v>0</v>
      </c>
      <c r="V134" s="66" t="n">
        <v>0</v>
      </c>
      <c r="W134" s="66" t="n">
        <v>0</v>
      </c>
      <c r="X134" s="66" t="n">
        <v>0</v>
      </c>
      <c r="Y134" s="66" t="n">
        <v>0</v>
      </c>
      <c r="Z134" s="66" t="n">
        <v>0</v>
      </c>
      <c r="AA134" s="66" t="n">
        <v>0</v>
      </c>
      <c r="AB134" s="66" t="n">
        <v>0</v>
      </c>
      <c r="AC134" s="66" t="n">
        <v>0</v>
      </c>
      <c r="AD134" s="65"/>
      <c r="AE134" s="67"/>
      <c r="AF134" s="68" t="s">
        <v>491</v>
      </c>
      <c r="AG134" s="69" t="s">
        <v>486</v>
      </c>
    </row>
    <row r="135" s="5" customFormat="true" ht="33.75" hidden="false" customHeight="true" outlineLevel="0" collapsed="false">
      <c r="A135" s="103" t="s">
        <v>572</v>
      </c>
      <c r="B135" s="109"/>
      <c r="C135" s="61" t="s">
        <v>573</v>
      </c>
      <c r="D135" s="61" t="s">
        <v>574</v>
      </c>
      <c r="E135" s="116" t="s">
        <v>509</v>
      </c>
      <c r="F135" s="62"/>
      <c r="G135" s="62"/>
      <c r="H135" s="117"/>
      <c r="I135" s="117"/>
      <c r="J135" s="63" t="n">
        <v>2020</v>
      </c>
      <c r="K135" s="63" t="n">
        <v>2020</v>
      </c>
      <c r="L135" s="64" t="n">
        <f aca="false">N135+O135+P135+Q135+R135</f>
        <v>7175.8</v>
      </c>
      <c r="M135" s="65"/>
      <c r="N135" s="66" t="n">
        <v>7175.8</v>
      </c>
      <c r="O135" s="66" t="n">
        <v>0</v>
      </c>
      <c r="P135" s="66" t="n">
        <v>0</v>
      </c>
      <c r="Q135" s="66" t="n">
        <v>0</v>
      </c>
      <c r="R135" s="66" t="n">
        <v>0</v>
      </c>
      <c r="S135" s="66" t="n">
        <v>0</v>
      </c>
      <c r="T135" s="66" t="n">
        <v>0</v>
      </c>
      <c r="U135" s="66" t="n">
        <v>0</v>
      </c>
      <c r="V135" s="66" t="n">
        <v>0</v>
      </c>
      <c r="W135" s="66" t="n">
        <v>0</v>
      </c>
      <c r="X135" s="66" t="n">
        <v>0</v>
      </c>
      <c r="Y135" s="66" t="n">
        <v>0</v>
      </c>
      <c r="Z135" s="66" t="n">
        <v>0</v>
      </c>
      <c r="AA135" s="66" t="n">
        <v>0</v>
      </c>
      <c r="AB135" s="66" t="n">
        <v>0</v>
      </c>
      <c r="AC135" s="66" t="n">
        <v>0</v>
      </c>
      <c r="AD135" s="65"/>
      <c r="AE135" s="67"/>
      <c r="AF135" s="68" t="s">
        <v>491</v>
      </c>
      <c r="AG135" s="69" t="s">
        <v>486</v>
      </c>
    </row>
    <row r="136" s="5" customFormat="true" ht="67.5" hidden="false" customHeight="true" outlineLevel="0" collapsed="false">
      <c r="A136" s="103" t="s">
        <v>575</v>
      </c>
      <c r="B136" s="109"/>
      <c r="C136" s="61" t="s">
        <v>576</v>
      </c>
      <c r="D136" s="61" t="s">
        <v>577</v>
      </c>
      <c r="E136" s="116" t="s">
        <v>482</v>
      </c>
      <c r="F136" s="62"/>
      <c r="G136" s="62"/>
      <c r="H136" s="117"/>
      <c r="I136" s="117"/>
      <c r="J136" s="63" t="n">
        <v>2020</v>
      </c>
      <c r="K136" s="63" t="n">
        <v>2020</v>
      </c>
      <c r="L136" s="64" t="n">
        <f aca="false">N136+O136+P136+Q136+R136</f>
        <v>8837.2</v>
      </c>
      <c r="M136" s="65"/>
      <c r="N136" s="66" t="n">
        <v>8837.2</v>
      </c>
      <c r="O136" s="66" t="n">
        <v>0</v>
      </c>
      <c r="P136" s="66" t="n">
        <v>0</v>
      </c>
      <c r="Q136" s="66" t="n">
        <v>0</v>
      </c>
      <c r="R136" s="66" t="n">
        <v>0</v>
      </c>
      <c r="S136" s="66" t="n">
        <v>0</v>
      </c>
      <c r="T136" s="66" t="n">
        <v>0</v>
      </c>
      <c r="U136" s="66" t="n">
        <v>0</v>
      </c>
      <c r="V136" s="66" t="n">
        <v>0</v>
      </c>
      <c r="W136" s="66" t="n">
        <v>0</v>
      </c>
      <c r="X136" s="66" t="n">
        <v>0</v>
      </c>
      <c r="Y136" s="66" t="n">
        <v>0</v>
      </c>
      <c r="Z136" s="66" t="n">
        <v>0</v>
      </c>
      <c r="AA136" s="66" t="n">
        <v>0</v>
      </c>
      <c r="AB136" s="66" t="n">
        <v>0</v>
      </c>
      <c r="AC136" s="66" t="n">
        <v>0</v>
      </c>
      <c r="AD136" s="65"/>
      <c r="AE136" s="67"/>
      <c r="AF136" s="68" t="s">
        <v>167</v>
      </c>
      <c r="AG136" s="69" t="s">
        <v>486</v>
      </c>
    </row>
    <row r="137" s="5" customFormat="true" ht="213.75" hidden="false" customHeight="true" outlineLevel="0" collapsed="false">
      <c r="A137" s="103" t="s">
        <v>578</v>
      </c>
      <c r="B137" s="109"/>
      <c r="C137" s="61" t="s">
        <v>579</v>
      </c>
      <c r="D137" s="61" t="s">
        <v>580</v>
      </c>
      <c r="E137" s="116" t="s">
        <v>509</v>
      </c>
      <c r="F137" s="62" t="s">
        <v>490</v>
      </c>
      <c r="G137" s="62" t="s">
        <v>581</v>
      </c>
      <c r="H137" s="117" t="s">
        <v>582</v>
      </c>
      <c r="I137" s="117" t="s">
        <v>582</v>
      </c>
      <c r="J137" s="63" t="n">
        <v>2021</v>
      </c>
      <c r="K137" s="63" t="n">
        <v>2021</v>
      </c>
      <c r="L137" s="64" t="n">
        <f aca="false">N137+O137+P137+Q137+R137</f>
        <v>490</v>
      </c>
      <c r="M137" s="65"/>
      <c r="N137" s="66" t="n">
        <v>0</v>
      </c>
      <c r="O137" s="66" t="n">
        <v>490</v>
      </c>
      <c r="P137" s="66" t="n">
        <v>0</v>
      </c>
      <c r="Q137" s="66" t="n">
        <v>0</v>
      </c>
      <c r="R137" s="66" t="n">
        <v>0</v>
      </c>
      <c r="S137" s="66" t="n">
        <v>0</v>
      </c>
      <c r="T137" s="66" t="n">
        <v>0</v>
      </c>
      <c r="U137" s="66" t="n">
        <v>0</v>
      </c>
      <c r="V137" s="66" t="n">
        <v>0</v>
      </c>
      <c r="W137" s="66" t="n">
        <v>0</v>
      </c>
      <c r="X137" s="66" t="n">
        <v>0</v>
      </c>
      <c r="Y137" s="66" t="n">
        <v>0</v>
      </c>
      <c r="Z137" s="66" t="n">
        <v>0</v>
      </c>
      <c r="AA137" s="66" t="n">
        <v>0</v>
      </c>
      <c r="AB137" s="66" t="n">
        <v>0</v>
      </c>
      <c r="AC137" s="66" t="n">
        <v>0</v>
      </c>
      <c r="AD137" s="65"/>
      <c r="AE137" s="67"/>
      <c r="AF137" s="68" t="s">
        <v>474</v>
      </c>
      <c r="AG137" s="69" t="s">
        <v>475</v>
      </c>
    </row>
    <row r="138" s="5" customFormat="true" ht="213.75" hidden="false" customHeight="true" outlineLevel="0" collapsed="false">
      <c r="A138" s="103" t="s">
        <v>583</v>
      </c>
      <c r="B138" s="109"/>
      <c r="C138" s="61" t="s">
        <v>579</v>
      </c>
      <c r="D138" s="61" t="s">
        <v>580</v>
      </c>
      <c r="E138" s="116" t="s">
        <v>509</v>
      </c>
      <c r="F138" s="62" t="s">
        <v>490</v>
      </c>
      <c r="G138" s="62" t="s">
        <v>581</v>
      </c>
      <c r="H138" s="117" t="s">
        <v>582</v>
      </c>
      <c r="I138" s="117" t="s">
        <v>582</v>
      </c>
      <c r="J138" s="63" t="n">
        <v>2023</v>
      </c>
      <c r="K138" s="63" t="n">
        <v>2024</v>
      </c>
      <c r="L138" s="64" t="n">
        <f aca="false">N138+O138+P138+Q138+R138</f>
        <v>5500</v>
      </c>
      <c r="M138" s="65"/>
      <c r="N138" s="66" t="n">
        <v>0</v>
      </c>
      <c r="O138" s="66" t="n">
        <v>0</v>
      </c>
      <c r="P138" s="66" t="n">
        <v>0</v>
      </c>
      <c r="Q138" s="66" t="n">
        <v>0</v>
      </c>
      <c r="R138" s="66" t="n">
        <v>5500</v>
      </c>
      <c r="S138" s="66" t="n">
        <v>0</v>
      </c>
      <c r="T138" s="66" t="n">
        <v>0</v>
      </c>
      <c r="U138" s="66" t="n">
        <v>0</v>
      </c>
      <c r="V138" s="66" t="n">
        <v>0</v>
      </c>
      <c r="W138" s="66" t="n">
        <v>0</v>
      </c>
      <c r="X138" s="66" t="n">
        <v>0</v>
      </c>
      <c r="Y138" s="66" t="n">
        <v>0</v>
      </c>
      <c r="Z138" s="66" t="n">
        <v>0</v>
      </c>
      <c r="AA138" s="66" t="n">
        <v>0</v>
      </c>
      <c r="AB138" s="66" t="n">
        <v>0</v>
      </c>
      <c r="AC138" s="66" t="n">
        <v>0</v>
      </c>
      <c r="AD138" s="65"/>
      <c r="AE138" s="67"/>
      <c r="AF138" s="68" t="s">
        <v>491</v>
      </c>
      <c r="AG138" s="69" t="s">
        <v>486</v>
      </c>
    </row>
    <row r="139" s="5" customFormat="true" ht="45" hidden="false" customHeight="true" outlineLevel="0" collapsed="false">
      <c r="A139" s="103" t="s">
        <v>584</v>
      </c>
      <c r="B139" s="109"/>
      <c r="C139" s="61" t="s">
        <v>585</v>
      </c>
      <c r="D139" s="61" t="s">
        <v>586</v>
      </c>
      <c r="E139" s="116" t="s">
        <v>509</v>
      </c>
      <c r="F139" s="62" t="s">
        <v>587</v>
      </c>
      <c r="G139" s="62" t="s">
        <v>588</v>
      </c>
      <c r="H139" s="117" t="n">
        <v>100</v>
      </c>
      <c r="I139" s="117" t="n">
        <v>100</v>
      </c>
      <c r="J139" s="63" t="n">
        <v>2021</v>
      </c>
      <c r="K139" s="63" t="n">
        <v>2021</v>
      </c>
      <c r="L139" s="64" t="n">
        <f aca="false">N139+O139+P139+Q139+R139</f>
        <v>4806</v>
      </c>
      <c r="M139" s="65"/>
      <c r="N139" s="66" t="n">
        <v>0</v>
      </c>
      <c r="O139" s="66" t="n">
        <v>4806</v>
      </c>
      <c r="P139" s="66" t="n">
        <v>0</v>
      </c>
      <c r="Q139" s="66" t="n">
        <v>0</v>
      </c>
      <c r="R139" s="66" t="n">
        <v>0</v>
      </c>
      <c r="S139" s="66" t="n">
        <v>0</v>
      </c>
      <c r="T139" s="66" t="n">
        <v>0</v>
      </c>
      <c r="U139" s="66" t="n">
        <v>0</v>
      </c>
      <c r="V139" s="66" t="n">
        <v>0</v>
      </c>
      <c r="W139" s="66" t="n">
        <v>0</v>
      </c>
      <c r="X139" s="66" t="n">
        <v>0</v>
      </c>
      <c r="Y139" s="66" t="n">
        <v>0</v>
      </c>
      <c r="Z139" s="66" t="n">
        <v>0</v>
      </c>
      <c r="AA139" s="66" t="n">
        <v>0</v>
      </c>
      <c r="AB139" s="66" t="n">
        <v>0</v>
      </c>
      <c r="AC139" s="66" t="n">
        <v>0</v>
      </c>
      <c r="AD139" s="65"/>
      <c r="AE139" s="67"/>
      <c r="AF139" s="68" t="s">
        <v>491</v>
      </c>
      <c r="AG139" s="69" t="s">
        <v>486</v>
      </c>
    </row>
    <row r="140" s="5" customFormat="true" ht="90" hidden="false" customHeight="true" outlineLevel="0" collapsed="false">
      <c r="A140" s="103" t="s">
        <v>589</v>
      </c>
      <c r="B140" s="109"/>
      <c r="C140" s="61" t="s">
        <v>590</v>
      </c>
      <c r="D140" s="61" t="s">
        <v>591</v>
      </c>
      <c r="E140" s="116" t="s">
        <v>509</v>
      </c>
      <c r="F140" s="62" t="s">
        <v>587</v>
      </c>
      <c r="G140" s="62" t="s">
        <v>588</v>
      </c>
      <c r="H140" s="117" t="n">
        <v>100</v>
      </c>
      <c r="I140" s="117" t="n">
        <v>100</v>
      </c>
      <c r="J140" s="63" t="n">
        <v>2020</v>
      </c>
      <c r="K140" s="63" t="n">
        <v>2020</v>
      </c>
      <c r="L140" s="64" t="n">
        <f aca="false">N140+O140+P140+Q140+R140</f>
        <v>8207.2</v>
      </c>
      <c r="M140" s="65"/>
      <c r="N140" s="66" t="n">
        <v>8207.2</v>
      </c>
      <c r="O140" s="66" t="n">
        <v>0</v>
      </c>
      <c r="P140" s="66" t="n">
        <v>0</v>
      </c>
      <c r="Q140" s="66" t="n">
        <v>0</v>
      </c>
      <c r="R140" s="66" t="n">
        <v>0</v>
      </c>
      <c r="S140" s="66" t="n">
        <v>0</v>
      </c>
      <c r="T140" s="66" t="n">
        <v>0</v>
      </c>
      <c r="U140" s="66" t="n">
        <v>0</v>
      </c>
      <c r="V140" s="66" t="n">
        <v>0</v>
      </c>
      <c r="W140" s="66" t="n">
        <v>0</v>
      </c>
      <c r="X140" s="66" t="n">
        <v>0</v>
      </c>
      <c r="Y140" s="66" t="n">
        <v>0</v>
      </c>
      <c r="Z140" s="66" t="n">
        <v>0</v>
      </c>
      <c r="AA140" s="66" t="n">
        <v>0</v>
      </c>
      <c r="AB140" s="66" t="n">
        <v>0</v>
      </c>
      <c r="AC140" s="66" t="n">
        <v>0</v>
      </c>
      <c r="AD140" s="65"/>
      <c r="AE140" s="67"/>
      <c r="AF140" s="68" t="s">
        <v>491</v>
      </c>
      <c r="AG140" s="69" t="s">
        <v>486</v>
      </c>
    </row>
    <row r="141" s="5" customFormat="true" ht="90" hidden="false" customHeight="true" outlineLevel="0" collapsed="false">
      <c r="A141" s="103" t="s">
        <v>592</v>
      </c>
      <c r="B141" s="109"/>
      <c r="C141" s="61" t="s">
        <v>590</v>
      </c>
      <c r="D141" s="61" t="s">
        <v>591</v>
      </c>
      <c r="E141" s="116" t="s">
        <v>509</v>
      </c>
      <c r="F141" s="62" t="s">
        <v>587</v>
      </c>
      <c r="G141" s="62" t="s">
        <v>588</v>
      </c>
      <c r="H141" s="117" t="n">
        <v>100</v>
      </c>
      <c r="I141" s="117" t="n">
        <v>100</v>
      </c>
      <c r="J141" s="63" t="n">
        <v>2020</v>
      </c>
      <c r="K141" s="63" t="n">
        <v>2020</v>
      </c>
      <c r="L141" s="64" t="n">
        <f aca="false">N141+O141+P141+Q141+R141</f>
        <v>268.8</v>
      </c>
      <c r="M141" s="65"/>
      <c r="N141" s="66" t="n">
        <v>268.8</v>
      </c>
      <c r="O141" s="66" t="n">
        <v>0</v>
      </c>
      <c r="P141" s="66" t="n">
        <v>0</v>
      </c>
      <c r="Q141" s="66" t="n">
        <v>0</v>
      </c>
      <c r="R141" s="66" t="n">
        <v>0</v>
      </c>
      <c r="S141" s="66" t="n">
        <v>0</v>
      </c>
      <c r="T141" s="66" t="n">
        <v>0</v>
      </c>
      <c r="U141" s="66" t="n">
        <v>0</v>
      </c>
      <c r="V141" s="66" t="n">
        <v>0</v>
      </c>
      <c r="W141" s="66" t="n">
        <v>0</v>
      </c>
      <c r="X141" s="66" t="n">
        <v>0</v>
      </c>
      <c r="Y141" s="66" t="n">
        <v>0</v>
      </c>
      <c r="Z141" s="66" t="n">
        <v>0</v>
      </c>
      <c r="AA141" s="66" t="n">
        <v>0</v>
      </c>
      <c r="AB141" s="66" t="n">
        <v>0</v>
      </c>
      <c r="AC141" s="66" t="n">
        <v>0</v>
      </c>
      <c r="AD141" s="65"/>
      <c r="AE141" s="67"/>
      <c r="AF141" s="68" t="s">
        <v>167</v>
      </c>
      <c r="AG141" s="69" t="s">
        <v>486</v>
      </c>
    </row>
    <row r="142" s="5" customFormat="true" ht="202.5" hidden="false" customHeight="true" outlineLevel="0" collapsed="false">
      <c r="A142" s="103" t="s">
        <v>593</v>
      </c>
      <c r="B142" s="109"/>
      <c r="C142" s="61" t="s">
        <v>594</v>
      </c>
      <c r="D142" s="61" t="s">
        <v>595</v>
      </c>
      <c r="E142" s="116" t="s">
        <v>509</v>
      </c>
      <c r="F142" s="62" t="s">
        <v>490</v>
      </c>
      <c r="G142" s="62" t="s">
        <v>581</v>
      </c>
      <c r="H142" s="117" t="s">
        <v>596</v>
      </c>
      <c r="I142" s="117" t="s">
        <v>597</v>
      </c>
      <c r="J142" s="63" t="n">
        <v>2024</v>
      </c>
      <c r="K142" s="63" t="n">
        <v>2024</v>
      </c>
      <c r="L142" s="64" t="n">
        <f aca="false">N142+O142+P142+Q142+R142</f>
        <v>4000</v>
      </c>
      <c r="M142" s="65"/>
      <c r="N142" s="66" t="n">
        <v>0</v>
      </c>
      <c r="O142" s="66" t="n">
        <v>0</v>
      </c>
      <c r="P142" s="66" t="n">
        <v>0</v>
      </c>
      <c r="Q142" s="66" t="n">
        <v>0</v>
      </c>
      <c r="R142" s="66" t="n">
        <v>4000</v>
      </c>
      <c r="S142" s="66" t="n">
        <v>0</v>
      </c>
      <c r="T142" s="66" t="n">
        <v>0</v>
      </c>
      <c r="U142" s="66" t="n">
        <v>0</v>
      </c>
      <c r="V142" s="66" t="n">
        <v>0</v>
      </c>
      <c r="W142" s="66" t="n">
        <v>0</v>
      </c>
      <c r="X142" s="66" t="n">
        <v>0</v>
      </c>
      <c r="Y142" s="66" t="n">
        <v>0</v>
      </c>
      <c r="Z142" s="66" t="n">
        <v>0</v>
      </c>
      <c r="AA142" s="66" t="n">
        <v>0</v>
      </c>
      <c r="AB142" s="66" t="n">
        <v>0</v>
      </c>
      <c r="AC142" s="66" t="n">
        <v>0</v>
      </c>
      <c r="AD142" s="65"/>
      <c r="AE142" s="67"/>
      <c r="AF142" s="68" t="s">
        <v>491</v>
      </c>
      <c r="AG142" s="69" t="s">
        <v>486</v>
      </c>
    </row>
    <row r="143" s="5" customFormat="true" ht="78.75" hidden="false" customHeight="true" outlineLevel="0" collapsed="false">
      <c r="A143" s="103" t="s">
        <v>598</v>
      </c>
      <c r="B143" s="109" t="s">
        <v>599</v>
      </c>
      <c r="C143" s="105" t="s">
        <v>600</v>
      </c>
      <c r="D143" s="61" t="s">
        <v>601</v>
      </c>
      <c r="E143" s="116" t="s">
        <v>482</v>
      </c>
      <c r="F143" s="62"/>
      <c r="G143" s="62"/>
      <c r="H143" s="117"/>
      <c r="I143" s="117"/>
      <c r="J143" s="63" t="n">
        <v>2021</v>
      </c>
      <c r="K143" s="63" t="n">
        <v>2023</v>
      </c>
      <c r="L143" s="64" t="n">
        <f aca="false">N143+O143+P143+Q143+R143</f>
        <v>28762.5</v>
      </c>
      <c r="M143" s="65"/>
      <c r="N143" s="66" t="n">
        <v>0</v>
      </c>
      <c r="O143" s="66" t="n">
        <v>18495.8</v>
      </c>
      <c r="P143" s="66" t="n">
        <v>10266.7</v>
      </c>
      <c r="Q143" s="66" t="n">
        <v>0</v>
      </c>
      <c r="R143" s="66" t="n">
        <v>0</v>
      </c>
      <c r="S143" s="66" t="n">
        <v>0</v>
      </c>
      <c r="T143" s="66" t="n">
        <v>0</v>
      </c>
      <c r="U143" s="66" t="n">
        <v>0</v>
      </c>
      <c r="V143" s="66" t="n">
        <v>0</v>
      </c>
      <c r="W143" s="66" t="n">
        <v>0</v>
      </c>
      <c r="X143" s="66" t="n">
        <v>0</v>
      </c>
      <c r="Y143" s="66" t="n">
        <v>0</v>
      </c>
      <c r="Z143" s="66" t="n">
        <v>0</v>
      </c>
      <c r="AA143" s="66" t="n">
        <v>0</v>
      </c>
      <c r="AB143" s="66" t="n">
        <v>0</v>
      </c>
      <c r="AC143" s="66" t="n">
        <v>0</v>
      </c>
      <c r="AD143" s="65"/>
      <c r="AE143" s="67"/>
      <c r="AF143" s="68" t="s">
        <v>491</v>
      </c>
      <c r="AG143" s="69" t="s">
        <v>486</v>
      </c>
    </row>
    <row r="144" s="5" customFormat="true" ht="90" hidden="false" customHeight="true" outlineLevel="0" collapsed="false">
      <c r="A144" s="103" t="s">
        <v>602</v>
      </c>
      <c r="B144" s="109" t="s">
        <v>603</v>
      </c>
      <c r="C144" s="105" t="s">
        <v>604</v>
      </c>
      <c r="D144" s="61" t="s">
        <v>605</v>
      </c>
      <c r="E144" s="116" t="s">
        <v>482</v>
      </c>
      <c r="F144" s="62"/>
      <c r="G144" s="62"/>
      <c r="H144" s="117"/>
      <c r="I144" s="117"/>
      <c r="J144" s="63" t="n">
        <v>2021</v>
      </c>
      <c r="K144" s="63" t="n">
        <v>2023</v>
      </c>
      <c r="L144" s="64" t="n">
        <f aca="false">N144+O144+P144+Q144+R144</f>
        <v>19124.9</v>
      </c>
      <c r="M144" s="65"/>
      <c r="N144" s="66" t="n">
        <v>0</v>
      </c>
      <c r="O144" s="66" t="n">
        <v>6236.5</v>
      </c>
      <c r="P144" s="66" t="n">
        <v>12888.4</v>
      </c>
      <c r="Q144" s="66" t="n">
        <v>0</v>
      </c>
      <c r="R144" s="66" t="n">
        <v>0</v>
      </c>
      <c r="S144" s="66" t="n">
        <v>0</v>
      </c>
      <c r="T144" s="66" t="n">
        <v>0</v>
      </c>
      <c r="U144" s="66" t="n">
        <v>0</v>
      </c>
      <c r="V144" s="66" t="n">
        <v>0</v>
      </c>
      <c r="W144" s="66" t="n">
        <v>0</v>
      </c>
      <c r="X144" s="66" t="n">
        <v>0</v>
      </c>
      <c r="Y144" s="66" t="n">
        <v>0</v>
      </c>
      <c r="Z144" s="66" t="n">
        <v>0</v>
      </c>
      <c r="AA144" s="66" t="n">
        <v>0</v>
      </c>
      <c r="AB144" s="66" t="n">
        <v>0</v>
      </c>
      <c r="AC144" s="66" t="n">
        <v>0</v>
      </c>
      <c r="AD144" s="65"/>
      <c r="AE144" s="67"/>
      <c r="AF144" s="68" t="s">
        <v>167</v>
      </c>
      <c r="AG144" s="69" t="s">
        <v>486</v>
      </c>
    </row>
    <row r="145" s="5" customFormat="true" ht="56.25" hidden="false" customHeight="true" outlineLevel="0" collapsed="false">
      <c r="A145" s="103" t="s">
        <v>606</v>
      </c>
      <c r="B145" s="109" t="s">
        <v>607</v>
      </c>
      <c r="C145" s="105" t="s">
        <v>608</v>
      </c>
      <c r="D145" s="61" t="s">
        <v>609</v>
      </c>
      <c r="E145" s="116" t="s">
        <v>482</v>
      </c>
      <c r="F145" s="62"/>
      <c r="G145" s="62"/>
      <c r="H145" s="117"/>
      <c r="I145" s="117"/>
      <c r="J145" s="63" t="n">
        <v>2021</v>
      </c>
      <c r="K145" s="63" t="n">
        <v>2023</v>
      </c>
      <c r="L145" s="64" t="n">
        <f aca="false">N145+O145+P145+Q145+R145</f>
        <v>4836.4</v>
      </c>
      <c r="M145" s="65"/>
      <c r="N145" s="66" t="n">
        <v>0</v>
      </c>
      <c r="O145" s="66" t="n">
        <v>3336.4</v>
      </c>
      <c r="P145" s="66" t="n">
        <v>1500</v>
      </c>
      <c r="Q145" s="66" t="n">
        <v>0</v>
      </c>
      <c r="R145" s="66" t="n">
        <v>0</v>
      </c>
      <c r="S145" s="66" t="n">
        <v>0</v>
      </c>
      <c r="T145" s="66" t="n">
        <v>0</v>
      </c>
      <c r="U145" s="66" t="n">
        <v>0</v>
      </c>
      <c r="V145" s="66" t="n">
        <v>0</v>
      </c>
      <c r="W145" s="66" t="n">
        <v>0</v>
      </c>
      <c r="X145" s="66" t="n">
        <v>0</v>
      </c>
      <c r="Y145" s="66" t="n">
        <v>0</v>
      </c>
      <c r="Z145" s="66" t="n">
        <v>0</v>
      </c>
      <c r="AA145" s="66" t="n">
        <v>0</v>
      </c>
      <c r="AB145" s="66" t="n">
        <v>0</v>
      </c>
      <c r="AC145" s="66" t="n">
        <v>0</v>
      </c>
      <c r="AD145" s="65"/>
      <c r="AE145" s="67"/>
      <c r="AF145" s="68" t="s">
        <v>167</v>
      </c>
      <c r="AG145" s="69" t="s">
        <v>486</v>
      </c>
    </row>
    <row r="146" s="5" customFormat="true" ht="56.25" hidden="false" customHeight="true" outlineLevel="0" collapsed="false">
      <c r="A146" s="103" t="s">
        <v>610</v>
      </c>
      <c r="B146" s="109" t="s">
        <v>611</v>
      </c>
      <c r="C146" s="105" t="s">
        <v>612</v>
      </c>
      <c r="D146" s="62" t="s">
        <v>613</v>
      </c>
      <c r="E146" s="116" t="s">
        <v>473</v>
      </c>
      <c r="F146" s="62"/>
      <c r="G146" s="62"/>
      <c r="H146" s="117"/>
      <c r="I146" s="117"/>
      <c r="J146" s="63" t="n">
        <v>2023</v>
      </c>
      <c r="K146" s="63" t="n">
        <v>2023</v>
      </c>
      <c r="L146" s="64" t="n">
        <f aca="false">N146+O146+P146+Q146+R146</f>
        <v>408624.9</v>
      </c>
      <c r="M146" s="65"/>
      <c r="N146" s="66" t="n">
        <v>0</v>
      </c>
      <c r="O146" s="66" t="n">
        <v>0</v>
      </c>
      <c r="P146" s="66" t="n">
        <v>0</v>
      </c>
      <c r="Q146" s="66" t="n">
        <v>408624.9</v>
      </c>
      <c r="R146" s="66" t="n">
        <v>0</v>
      </c>
      <c r="S146" s="66" t="n">
        <v>0</v>
      </c>
      <c r="T146" s="66" t="n">
        <v>0</v>
      </c>
      <c r="U146" s="66" t="n">
        <v>0</v>
      </c>
      <c r="V146" s="66" t="n">
        <v>0</v>
      </c>
      <c r="W146" s="66" t="n">
        <v>0</v>
      </c>
      <c r="X146" s="66" t="n">
        <v>0</v>
      </c>
      <c r="Y146" s="66" t="n">
        <v>0</v>
      </c>
      <c r="Z146" s="66" t="n">
        <v>0</v>
      </c>
      <c r="AA146" s="66" t="n">
        <v>0</v>
      </c>
      <c r="AB146" s="66" t="n">
        <v>0</v>
      </c>
      <c r="AC146" s="66" t="n">
        <v>0</v>
      </c>
      <c r="AD146" s="65"/>
      <c r="AE146" s="67"/>
      <c r="AF146" s="121" t="s">
        <v>167</v>
      </c>
      <c r="AG146" s="69" t="s">
        <v>475</v>
      </c>
    </row>
    <row r="147" s="5" customFormat="true" ht="56.25" hidden="false" customHeight="true" outlineLevel="0" collapsed="false">
      <c r="A147" s="103" t="s">
        <v>614</v>
      </c>
      <c r="B147" s="109" t="s">
        <v>615</v>
      </c>
      <c r="C147" s="105" t="s">
        <v>616</v>
      </c>
      <c r="D147" s="62" t="s">
        <v>617</v>
      </c>
      <c r="E147" s="116" t="s">
        <v>473</v>
      </c>
      <c r="F147" s="62"/>
      <c r="G147" s="62"/>
      <c r="H147" s="117"/>
      <c r="I147" s="117"/>
      <c r="J147" s="63" t="n">
        <v>2021</v>
      </c>
      <c r="K147" s="63" t="n">
        <v>2021</v>
      </c>
      <c r="L147" s="64" t="n">
        <f aca="false">N147+O147+P147+Q147+R147</f>
        <v>23532.1</v>
      </c>
      <c r="M147" s="65"/>
      <c r="N147" s="66" t="n">
        <v>0</v>
      </c>
      <c r="O147" s="66" t="n">
        <v>23532.1</v>
      </c>
      <c r="P147" s="66" t="n">
        <v>0</v>
      </c>
      <c r="Q147" s="66" t="n">
        <v>0</v>
      </c>
      <c r="R147" s="66" t="n">
        <v>0</v>
      </c>
      <c r="S147" s="66" t="n">
        <v>0</v>
      </c>
      <c r="T147" s="66" t="n">
        <v>0</v>
      </c>
      <c r="U147" s="66" t="n">
        <v>0</v>
      </c>
      <c r="V147" s="66" t="n">
        <v>0</v>
      </c>
      <c r="W147" s="66" t="n">
        <v>0</v>
      </c>
      <c r="X147" s="66" t="n">
        <v>0</v>
      </c>
      <c r="Y147" s="66" t="n">
        <v>0</v>
      </c>
      <c r="Z147" s="66" t="n">
        <v>0</v>
      </c>
      <c r="AA147" s="66" t="n">
        <v>0</v>
      </c>
      <c r="AB147" s="66" t="n">
        <v>0</v>
      </c>
      <c r="AC147" s="66" t="n">
        <v>0</v>
      </c>
      <c r="AD147" s="65"/>
      <c r="AE147" s="67"/>
      <c r="AF147" s="68" t="s">
        <v>167</v>
      </c>
      <c r="AG147" s="69" t="s">
        <v>475</v>
      </c>
    </row>
    <row r="148" s="5" customFormat="true" ht="56.25" hidden="false" customHeight="true" outlineLevel="0" collapsed="false">
      <c r="A148" s="103" t="s">
        <v>618</v>
      </c>
      <c r="B148" s="109" t="s">
        <v>615</v>
      </c>
      <c r="C148" s="105" t="s">
        <v>616</v>
      </c>
      <c r="D148" s="62" t="s">
        <v>617</v>
      </c>
      <c r="E148" s="116" t="s">
        <v>473</v>
      </c>
      <c r="F148" s="62"/>
      <c r="G148" s="62"/>
      <c r="H148" s="117"/>
      <c r="I148" s="117"/>
      <c r="J148" s="63" t="n">
        <v>2022</v>
      </c>
      <c r="K148" s="63" t="n">
        <v>2022</v>
      </c>
      <c r="L148" s="64" t="n">
        <f aca="false">N148+O148+P148+Q148+R148</f>
        <v>95067.3</v>
      </c>
      <c r="M148" s="65"/>
      <c r="N148" s="66" t="n">
        <v>0</v>
      </c>
      <c r="O148" s="66" t="n">
        <v>0</v>
      </c>
      <c r="P148" s="66" t="n">
        <v>33349</v>
      </c>
      <c r="Q148" s="66" t="n">
        <v>61718.3</v>
      </c>
      <c r="R148" s="66" t="n">
        <v>0</v>
      </c>
      <c r="S148" s="66" t="n">
        <v>0</v>
      </c>
      <c r="T148" s="66" t="n">
        <v>0</v>
      </c>
      <c r="U148" s="66" t="n">
        <v>0</v>
      </c>
      <c r="V148" s="66" t="n">
        <v>0</v>
      </c>
      <c r="W148" s="66" t="n">
        <v>0</v>
      </c>
      <c r="X148" s="66" t="n">
        <v>0</v>
      </c>
      <c r="Y148" s="66" t="n">
        <v>0</v>
      </c>
      <c r="Z148" s="66" t="n">
        <v>0</v>
      </c>
      <c r="AA148" s="66" t="n">
        <v>0</v>
      </c>
      <c r="AB148" s="66" t="n">
        <v>0</v>
      </c>
      <c r="AC148" s="66" t="n">
        <v>0</v>
      </c>
      <c r="AD148" s="65"/>
      <c r="AE148" s="67"/>
      <c r="AF148" s="68" t="s">
        <v>474</v>
      </c>
      <c r="AG148" s="69" t="s">
        <v>475</v>
      </c>
    </row>
    <row r="149" s="5" customFormat="true" ht="56.25" hidden="false" customHeight="true" outlineLevel="0" collapsed="false">
      <c r="A149" s="103" t="s">
        <v>619</v>
      </c>
      <c r="B149" s="109"/>
      <c r="C149" s="105" t="s">
        <v>620</v>
      </c>
      <c r="D149" s="62" t="s">
        <v>621</v>
      </c>
      <c r="E149" s="116" t="s">
        <v>473</v>
      </c>
      <c r="F149" s="62"/>
      <c r="G149" s="62"/>
      <c r="H149" s="117"/>
      <c r="I149" s="117"/>
      <c r="J149" s="63" t="n">
        <v>2021</v>
      </c>
      <c r="K149" s="63" t="n">
        <v>2021</v>
      </c>
      <c r="L149" s="64" t="n">
        <f aca="false">N149+O149+P149+Q149+R149</f>
        <v>1974.1</v>
      </c>
      <c r="M149" s="65"/>
      <c r="N149" s="66" t="n">
        <v>0</v>
      </c>
      <c r="O149" s="66" t="n">
        <v>1974.1</v>
      </c>
      <c r="P149" s="66" t="n">
        <v>0</v>
      </c>
      <c r="Q149" s="66" t="n">
        <v>0</v>
      </c>
      <c r="R149" s="66" t="n">
        <v>0</v>
      </c>
      <c r="S149" s="66" t="n">
        <v>0</v>
      </c>
      <c r="T149" s="66" t="n">
        <v>0</v>
      </c>
      <c r="U149" s="66" t="n">
        <v>0</v>
      </c>
      <c r="V149" s="66" t="n">
        <v>0</v>
      </c>
      <c r="W149" s="66" t="n">
        <v>0</v>
      </c>
      <c r="X149" s="66" t="n">
        <v>0</v>
      </c>
      <c r="Y149" s="66" t="n">
        <v>0</v>
      </c>
      <c r="Z149" s="66" t="n">
        <v>0</v>
      </c>
      <c r="AA149" s="66" t="n">
        <v>0</v>
      </c>
      <c r="AB149" s="66" t="n">
        <v>0</v>
      </c>
      <c r="AC149" s="66" t="n">
        <v>0</v>
      </c>
      <c r="AD149" s="65"/>
      <c r="AE149" s="67"/>
      <c r="AF149" s="68" t="s">
        <v>474</v>
      </c>
      <c r="AG149" s="69" t="s">
        <v>475</v>
      </c>
    </row>
    <row r="150" s="5" customFormat="true" ht="56.25" hidden="false" customHeight="true" outlineLevel="0" collapsed="false">
      <c r="A150" s="103" t="s">
        <v>622</v>
      </c>
      <c r="B150" s="109" t="s">
        <v>623</v>
      </c>
      <c r="C150" s="105" t="s">
        <v>620</v>
      </c>
      <c r="D150" s="62" t="s">
        <v>621</v>
      </c>
      <c r="E150" s="116" t="s">
        <v>473</v>
      </c>
      <c r="F150" s="62"/>
      <c r="G150" s="62"/>
      <c r="H150" s="117"/>
      <c r="I150" s="117"/>
      <c r="J150" s="63" t="n">
        <v>2021</v>
      </c>
      <c r="K150" s="63" t="n">
        <v>2022</v>
      </c>
      <c r="L150" s="64" t="n">
        <f aca="false">N150+O150+P150+Q150+R150</f>
        <v>3465.8</v>
      </c>
      <c r="M150" s="65"/>
      <c r="N150" s="66" t="n">
        <v>0</v>
      </c>
      <c r="O150" s="66" t="n">
        <f aca="false">4451.1-1974.1</f>
        <v>2477</v>
      </c>
      <c r="P150" s="66" t="n">
        <v>988.8</v>
      </c>
      <c r="Q150" s="66" t="n">
        <v>0</v>
      </c>
      <c r="R150" s="66" t="n">
        <v>0</v>
      </c>
      <c r="S150" s="66" t="n">
        <v>0</v>
      </c>
      <c r="T150" s="66" t="n">
        <v>0</v>
      </c>
      <c r="U150" s="66" t="n">
        <v>0</v>
      </c>
      <c r="V150" s="66" t="n">
        <v>0</v>
      </c>
      <c r="W150" s="66" t="n">
        <v>0</v>
      </c>
      <c r="X150" s="66" t="n">
        <v>0</v>
      </c>
      <c r="Y150" s="66" t="n">
        <v>0</v>
      </c>
      <c r="Z150" s="66" t="n">
        <v>0</v>
      </c>
      <c r="AA150" s="66" t="n">
        <v>0</v>
      </c>
      <c r="AB150" s="66" t="n">
        <v>0</v>
      </c>
      <c r="AC150" s="66" t="n">
        <v>0</v>
      </c>
      <c r="AD150" s="65"/>
      <c r="AE150" s="67"/>
      <c r="AF150" s="68" t="s">
        <v>167</v>
      </c>
      <c r="AG150" s="69" t="s">
        <v>475</v>
      </c>
    </row>
    <row r="151" s="5" customFormat="true" ht="67.5" hidden="false" customHeight="false" outlineLevel="0" collapsed="false">
      <c r="A151" s="103" t="s">
        <v>624</v>
      </c>
      <c r="B151" s="109" t="s">
        <v>625</v>
      </c>
      <c r="C151" s="105" t="s">
        <v>626</v>
      </c>
      <c r="D151" s="62" t="s">
        <v>627</v>
      </c>
      <c r="E151" s="116" t="s">
        <v>473</v>
      </c>
      <c r="F151" s="62"/>
      <c r="G151" s="62"/>
      <c r="H151" s="117"/>
      <c r="I151" s="117"/>
      <c r="J151" s="63" t="n">
        <v>2021</v>
      </c>
      <c r="K151" s="63" t="n">
        <v>2022</v>
      </c>
      <c r="L151" s="64" t="n">
        <f aca="false">N151+O151+P151+Q151+R151</f>
        <v>6461.5</v>
      </c>
      <c r="M151" s="65"/>
      <c r="N151" s="66" t="n">
        <v>0</v>
      </c>
      <c r="O151" s="66" t="n">
        <v>3156.5</v>
      </c>
      <c r="P151" s="66" t="n">
        <v>3305</v>
      </c>
      <c r="Q151" s="66" t="n">
        <v>0</v>
      </c>
      <c r="R151" s="66" t="n">
        <v>0</v>
      </c>
      <c r="S151" s="66" t="n">
        <v>0</v>
      </c>
      <c r="T151" s="66" t="n">
        <v>0</v>
      </c>
      <c r="U151" s="66" t="n">
        <v>0</v>
      </c>
      <c r="V151" s="66" t="n">
        <v>0</v>
      </c>
      <c r="W151" s="66" t="n">
        <v>0</v>
      </c>
      <c r="X151" s="66" t="n">
        <v>0</v>
      </c>
      <c r="Y151" s="66" t="n">
        <v>0</v>
      </c>
      <c r="Z151" s="66" t="n">
        <v>0</v>
      </c>
      <c r="AA151" s="66" t="n">
        <v>0</v>
      </c>
      <c r="AB151" s="66" t="n">
        <v>0</v>
      </c>
      <c r="AC151" s="66" t="n">
        <v>0</v>
      </c>
      <c r="AD151" s="65"/>
      <c r="AE151" s="67"/>
      <c r="AF151" s="68" t="s">
        <v>167</v>
      </c>
      <c r="AG151" s="69" t="s">
        <v>475</v>
      </c>
    </row>
    <row r="152" s="5" customFormat="true" ht="56.25" hidden="false" customHeight="false" outlineLevel="0" collapsed="false">
      <c r="A152" s="103" t="s">
        <v>628</v>
      </c>
      <c r="B152" s="109" t="s">
        <v>629</v>
      </c>
      <c r="C152" s="105" t="s">
        <v>630</v>
      </c>
      <c r="D152" s="62" t="s">
        <v>631</v>
      </c>
      <c r="E152" s="116" t="s">
        <v>473</v>
      </c>
      <c r="F152" s="62"/>
      <c r="G152" s="62"/>
      <c r="H152" s="117"/>
      <c r="I152" s="117"/>
      <c r="J152" s="63" t="n">
        <v>2022</v>
      </c>
      <c r="K152" s="63" t="n">
        <v>2022</v>
      </c>
      <c r="L152" s="64" t="n">
        <f aca="false">N152+O152+P152+Q152+R152</f>
        <v>12776.3</v>
      </c>
      <c r="M152" s="65"/>
      <c r="N152" s="66" t="n">
        <v>0</v>
      </c>
      <c r="O152" s="66" t="n">
        <v>0</v>
      </c>
      <c r="P152" s="66" t="n">
        <v>12776.3</v>
      </c>
      <c r="Q152" s="66" t="n">
        <v>0</v>
      </c>
      <c r="R152" s="66" t="n">
        <v>0</v>
      </c>
      <c r="S152" s="66" t="n">
        <v>0</v>
      </c>
      <c r="T152" s="66" t="n">
        <v>0</v>
      </c>
      <c r="U152" s="66" t="n">
        <v>0</v>
      </c>
      <c r="V152" s="66" t="n">
        <v>0</v>
      </c>
      <c r="W152" s="66" t="n">
        <v>0</v>
      </c>
      <c r="X152" s="66" t="n">
        <v>0</v>
      </c>
      <c r="Y152" s="66" t="n">
        <v>0</v>
      </c>
      <c r="Z152" s="66" t="n">
        <v>0</v>
      </c>
      <c r="AA152" s="66" t="n">
        <v>0</v>
      </c>
      <c r="AB152" s="66" t="n">
        <v>0</v>
      </c>
      <c r="AC152" s="66" t="n">
        <v>0</v>
      </c>
      <c r="AD152" s="65"/>
      <c r="AE152" s="67"/>
      <c r="AF152" s="68" t="s">
        <v>167</v>
      </c>
      <c r="AG152" s="69" t="s">
        <v>475</v>
      </c>
    </row>
    <row r="153" s="5" customFormat="true" ht="67.5" hidden="false" customHeight="false" outlineLevel="0" collapsed="false">
      <c r="A153" s="103" t="s">
        <v>632</v>
      </c>
      <c r="B153" s="109" t="s">
        <v>633</v>
      </c>
      <c r="C153" s="105" t="s">
        <v>634</v>
      </c>
      <c r="D153" s="62"/>
      <c r="E153" s="116" t="s">
        <v>473</v>
      </c>
      <c r="F153" s="62"/>
      <c r="G153" s="62"/>
      <c r="H153" s="117"/>
      <c r="I153" s="117"/>
      <c r="J153" s="63" t="n">
        <v>2022</v>
      </c>
      <c r="K153" s="63" t="n">
        <v>2022</v>
      </c>
      <c r="L153" s="64" t="n">
        <f aca="false">N153+O153+P153+Q153+R153</f>
        <v>30903</v>
      </c>
      <c r="M153" s="65"/>
      <c r="N153" s="66" t="n">
        <v>0</v>
      </c>
      <c r="O153" s="66" t="n">
        <v>0</v>
      </c>
      <c r="P153" s="66" t="n">
        <v>30903</v>
      </c>
      <c r="Q153" s="66" t="n">
        <v>0</v>
      </c>
      <c r="R153" s="66" t="n">
        <v>0</v>
      </c>
      <c r="S153" s="66" t="n">
        <v>0</v>
      </c>
      <c r="T153" s="66" t="n">
        <v>0</v>
      </c>
      <c r="U153" s="66" t="n">
        <v>0</v>
      </c>
      <c r="V153" s="66" t="n">
        <v>0</v>
      </c>
      <c r="W153" s="66" t="n">
        <v>0</v>
      </c>
      <c r="X153" s="66" t="n">
        <v>0</v>
      </c>
      <c r="Y153" s="66" t="n">
        <v>0</v>
      </c>
      <c r="Z153" s="66" t="n">
        <v>0</v>
      </c>
      <c r="AA153" s="66" t="n">
        <v>0</v>
      </c>
      <c r="AB153" s="66" t="n">
        <v>0</v>
      </c>
      <c r="AC153" s="66" t="n">
        <v>0</v>
      </c>
      <c r="AD153" s="65"/>
      <c r="AE153" s="67"/>
      <c r="AF153" s="68" t="s">
        <v>167</v>
      </c>
      <c r="AG153" s="69" t="s">
        <v>475</v>
      </c>
    </row>
    <row r="154" s="5" customFormat="true" ht="123.75" hidden="false" customHeight="false" outlineLevel="0" collapsed="false">
      <c r="A154" s="103" t="s">
        <v>635</v>
      </c>
      <c r="B154" s="109"/>
      <c r="C154" s="105" t="s">
        <v>636</v>
      </c>
      <c r="D154" s="62" t="s">
        <v>637</v>
      </c>
      <c r="E154" s="116" t="s">
        <v>473</v>
      </c>
      <c r="F154" s="62"/>
      <c r="G154" s="62"/>
      <c r="H154" s="117"/>
      <c r="I154" s="117"/>
      <c r="J154" s="63" t="n">
        <v>2021</v>
      </c>
      <c r="K154" s="63" t="n">
        <v>2021</v>
      </c>
      <c r="L154" s="64" t="n">
        <f aca="false">N154+O154+P154+Q154+R154</f>
        <v>843</v>
      </c>
      <c r="M154" s="65"/>
      <c r="N154" s="66" t="n">
        <v>0</v>
      </c>
      <c r="O154" s="66" t="n">
        <v>843</v>
      </c>
      <c r="P154" s="66" t="n">
        <v>0</v>
      </c>
      <c r="Q154" s="66" t="n">
        <v>0</v>
      </c>
      <c r="R154" s="66" t="n">
        <v>0</v>
      </c>
      <c r="S154" s="66" t="n">
        <v>0</v>
      </c>
      <c r="T154" s="66" t="n">
        <v>0</v>
      </c>
      <c r="U154" s="66" t="n">
        <v>0</v>
      </c>
      <c r="V154" s="66" t="n">
        <v>0</v>
      </c>
      <c r="W154" s="66" t="n">
        <v>0</v>
      </c>
      <c r="X154" s="66" t="n">
        <v>0</v>
      </c>
      <c r="Y154" s="66" t="n">
        <v>0</v>
      </c>
      <c r="Z154" s="66" t="n">
        <v>0</v>
      </c>
      <c r="AA154" s="66" t="n">
        <v>0</v>
      </c>
      <c r="AB154" s="66" t="n">
        <v>0</v>
      </c>
      <c r="AC154" s="66" t="n">
        <v>0</v>
      </c>
      <c r="AD154" s="65"/>
      <c r="AE154" s="67"/>
      <c r="AF154" s="68" t="s">
        <v>474</v>
      </c>
      <c r="AG154" s="69" t="s">
        <v>475</v>
      </c>
    </row>
    <row r="155" s="5" customFormat="true" ht="33.75" hidden="false" customHeight="false" outlineLevel="0" collapsed="false">
      <c r="A155" s="103" t="s">
        <v>638</v>
      </c>
      <c r="B155" s="109" t="s">
        <v>639</v>
      </c>
      <c r="C155" s="105" t="s">
        <v>640</v>
      </c>
      <c r="D155" s="62" t="s">
        <v>641</v>
      </c>
      <c r="E155" s="116" t="s">
        <v>482</v>
      </c>
      <c r="F155" s="62"/>
      <c r="G155" s="62"/>
      <c r="H155" s="117"/>
      <c r="I155" s="117"/>
      <c r="J155" s="63" t="n">
        <v>2022</v>
      </c>
      <c r="K155" s="63" t="n">
        <v>2022</v>
      </c>
      <c r="L155" s="64" t="n">
        <f aca="false">N155+O155+P155+Q155+R155</f>
        <v>500</v>
      </c>
      <c r="M155" s="65"/>
      <c r="N155" s="66" t="n">
        <v>0</v>
      </c>
      <c r="O155" s="66" t="n">
        <v>0</v>
      </c>
      <c r="P155" s="66" t="n">
        <v>500</v>
      </c>
      <c r="Q155" s="66" t="n">
        <v>0</v>
      </c>
      <c r="R155" s="66" t="n">
        <v>0</v>
      </c>
      <c r="S155" s="66" t="n">
        <v>0</v>
      </c>
      <c r="T155" s="66" t="n">
        <v>0</v>
      </c>
      <c r="U155" s="66" t="n">
        <v>0</v>
      </c>
      <c r="V155" s="66" t="n">
        <v>0</v>
      </c>
      <c r="W155" s="66" t="n">
        <v>0</v>
      </c>
      <c r="X155" s="66" t="n">
        <v>0</v>
      </c>
      <c r="Y155" s="66" t="n">
        <v>0</v>
      </c>
      <c r="Z155" s="66" t="n">
        <v>0</v>
      </c>
      <c r="AA155" s="66" t="n">
        <v>0</v>
      </c>
      <c r="AB155" s="66" t="n">
        <v>0</v>
      </c>
      <c r="AC155" s="66" t="n">
        <v>0</v>
      </c>
      <c r="AD155" s="65"/>
      <c r="AE155" s="67"/>
      <c r="AF155" s="68" t="s">
        <v>167</v>
      </c>
      <c r="AG155" s="69" t="s">
        <v>486</v>
      </c>
    </row>
    <row r="156" s="5" customFormat="true" ht="33.75" hidden="false" customHeight="false" outlineLevel="0" collapsed="false">
      <c r="A156" s="103" t="s">
        <v>642</v>
      </c>
      <c r="B156" s="109" t="s">
        <v>643</v>
      </c>
      <c r="C156" s="105" t="s">
        <v>644</v>
      </c>
      <c r="D156" s="62" t="s">
        <v>645</v>
      </c>
      <c r="E156" s="116" t="s">
        <v>482</v>
      </c>
      <c r="F156" s="62"/>
      <c r="G156" s="62"/>
      <c r="H156" s="117"/>
      <c r="I156" s="117"/>
      <c r="J156" s="63" t="n">
        <v>2022</v>
      </c>
      <c r="K156" s="63" t="n">
        <v>2022</v>
      </c>
      <c r="L156" s="64" t="n">
        <f aca="false">N156+O156+P156+Q156+R156</f>
        <v>5560.4</v>
      </c>
      <c r="M156" s="65"/>
      <c r="N156" s="66" t="n">
        <v>0</v>
      </c>
      <c r="O156" s="66" t="n">
        <v>0</v>
      </c>
      <c r="P156" s="66" t="n">
        <v>5560.4</v>
      </c>
      <c r="Q156" s="66" t="n">
        <v>0</v>
      </c>
      <c r="R156" s="66" t="n">
        <v>0</v>
      </c>
      <c r="S156" s="66" t="n">
        <v>0</v>
      </c>
      <c r="T156" s="66" t="n">
        <v>0</v>
      </c>
      <c r="U156" s="66" t="n">
        <v>0</v>
      </c>
      <c r="V156" s="66" t="n">
        <v>0</v>
      </c>
      <c r="W156" s="66" t="n">
        <v>0</v>
      </c>
      <c r="X156" s="66" t="n">
        <v>0</v>
      </c>
      <c r="Y156" s="66" t="n">
        <v>0</v>
      </c>
      <c r="Z156" s="66" t="n">
        <v>0</v>
      </c>
      <c r="AA156" s="66" t="n">
        <v>0</v>
      </c>
      <c r="AB156" s="66" t="n">
        <v>0</v>
      </c>
      <c r="AC156" s="66" t="n">
        <v>0</v>
      </c>
      <c r="AD156" s="65"/>
      <c r="AE156" s="67"/>
      <c r="AF156" s="68" t="s">
        <v>491</v>
      </c>
      <c r="AG156" s="69" t="s">
        <v>486</v>
      </c>
    </row>
    <row r="157" s="5" customFormat="true" ht="56.25" hidden="false" customHeight="false" outlineLevel="0" collapsed="false">
      <c r="A157" s="103" t="s">
        <v>646</v>
      </c>
      <c r="B157" s="109" t="s">
        <v>647</v>
      </c>
      <c r="C157" s="105" t="s">
        <v>648</v>
      </c>
      <c r="D157" s="62" t="s">
        <v>541</v>
      </c>
      <c r="E157" s="116" t="s">
        <v>482</v>
      </c>
      <c r="F157" s="62"/>
      <c r="G157" s="62"/>
      <c r="H157" s="117"/>
      <c r="I157" s="117"/>
      <c r="J157" s="63" t="n">
        <v>2022</v>
      </c>
      <c r="K157" s="63" t="n">
        <v>2022</v>
      </c>
      <c r="L157" s="64" t="n">
        <f aca="false">N157+O157+P157+Q157+R157</f>
        <v>300</v>
      </c>
      <c r="M157" s="65"/>
      <c r="N157" s="66" t="n">
        <v>0</v>
      </c>
      <c r="O157" s="66" t="n">
        <v>0</v>
      </c>
      <c r="P157" s="66" t="n">
        <v>300</v>
      </c>
      <c r="Q157" s="66" t="n">
        <v>0</v>
      </c>
      <c r="R157" s="66" t="n">
        <v>0</v>
      </c>
      <c r="S157" s="66" t="n">
        <v>0</v>
      </c>
      <c r="T157" s="66" t="n">
        <v>0</v>
      </c>
      <c r="U157" s="66" t="n">
        <v>0</v>
      </c>
      <c r="V157" s="66" t="n">
        <v>0</v>
      </c>
      <c r="W157" s="66" t="n">
        <v>0</v>
      </c>
      <c r="X157" s="66" t="n">
        <v>0</v>
      </c>
      <c r="Y157" s="66" t="n">
        <v>0</v>
      </c>
      <c r="Z157" s="66" t="n">
        <v>0</v>
      </c>
      <c r="AA157" s="66" t="n">
        <v>0</v>
      </c>
      <c r="AB157" s="66" t="n">
        <v>0</v>
      </c>
      <c r="AC157" s="66" t="n">
        <v>0</v>
      </c>
      <c r="AD157" s="65"/>
      <c r="AE157" s="67"/>
      <c r="AF157" s="68" t="s">
        <v>167</v>
      </c>
      <c r="AG157" s="69" t="s">
        <v>486</v>
      </c>
    </row>
    <row r="158" s="5" customFormat="true" ht="67.5" hidden="false" customHeight="false" outlineLevel="0" collapsed="false">
      <c r="A158" s="103" t="s">
        <v>649</v>
      </c>
      <c r="B158" s="109" t="s">
        <v>650</v>
      </c>
      <c r="C158" s="105" t="s">
        <v>651</v>
      </c>
      <c r="D158" s="62" t="s">
        <v>652</v>
      </c>
      <c r="E158" s="116" t="s">
        <v>353</v>
      </c>
      <c r="F158" s="62"/>
      <c r="G158" s="62"/>
      <c r="H158" s="117"/>
      <c r="I158" s="117"/>
      <c r="J158" s="63" t="n">
        <v>2022</v>
      </c>
      <c r="K158" s="63" t="n">
        <v>2022</v>
      </c>
      <c r="L158" s="64" t="n">
        <f aca="false">N158+O158+P158+Q158+R158</f>
        <v>280</v>
      </c>
      <c r="M158" s="65"/>
      <c r="N158" s="66" t="n">
        <v>0</v>
      </c>
      <c r="O158" s="66" t="n">
        <v>0</v>
      </c>
      <c r="P158" s="66" t="n">
        <v>280</v>
      </c>
      <c r="Q158" s="66" t="n">
        <v>0</v>
      </c>
      <c r="R158" s="66" t="n">
        <v>0</v>
      </c>
      <c r="S158" s="66" t="n">
        <v>0</v>
      </c>
      <c r="T158" s="66" t="n">
        <v>0</v>
      </c>
      <c r="U158" s="66" t="n">
        <v>0</v>
      </c>
      <c r="V158" s="66" t="n">
        <v>0</v>
      </c>
      <c r="W158" s="66" t="n">
        <v>0</v>
      </c>
      <c r="X158" s="66" t="n">
        <v>0</v>
      </c>
      <c r="Y158" s="66" t="n">
        <v>0</v>
      </c>
      <c r="Z158" s="66" t="n">
        <v>0</v>
      </c>
      <c r="AA158" s="66" t="n">
        <v>0</v>
      </c>
      <c r="AB158" s="66" t="n">
        <v>0</v>
      </c>
      <c r="AC158" s="66" t="n">
        <v>0</v>
      </c>
      <c r="AD158" s="65"/>
      <c r="AE158" s="67"/>
      <c r="AF158" s="68" t="s">
        <v>167</v>
      </c>
      <c r="AG158" s="69" t="s">
        <v>104</v>
      </c>
    </row>
    <row r="159" s="5" customFormat="true" ht="45" hidden="false" customHeight="false" outlineLevel="0" collapsed="false">
      <c r="A159" s="103" t="s">
        <v>653</v>
      </c>
      <c r="B159" s="109" t="s">
        <v>654</v>
      </c>
      <c r="C159" s="105" t="s">
        <v>655</v>
      </c>
      <c r="D159" s="122" t="s">
        <v>656</v>
      </c>
      <c r="E159" s="116" t="s">
        <v>509</v>
      </c>
      <c r="F159" s="62" t="s">
        <v>657</v>
      </c>
      <c r="G159" s="62" t="s">
        <v>496</v>
      </c>
      <c r="H159" s="117" t="n">
        <v>0</v>
      </c>
      <c r="I159" s="117" t="n">
        <v>720</v>
      </c>
      <c r="J159" s="63" t="n">
        <v>2021</v>
      </c>
      <c r="K159" s="63" t="n">
        <v>2022</v>
      </c>
      <c r="L159" s="64" t="n">
        <f aca="false">N159+O159+P159+Q159+R159</f>
        <v>467.8</v>
      </c>
      <c r="M159" s="65"/>
      <c r="N159" s="66" t="n">
        <v>0</v>
      </c>
      <c r="O159" s="66" t="n">
        <v>467.8</v>
      </c>
      <c r="P159" s="66" t="n">
        <v>0</v>
      </c>
      <c r="Q159" s="66" t="n">
        <v>0</v>
      </c>
      <c r="R159" s="66" t="n">
        <v>0</v>
      </c>
      <c r="S159" s="66" t="n">
        <v>0</v>
      </c>
      <c r="T159" s="66" t="n">
        <v>0</v>
      </c>
      <c r="U159" s="66" t="n">
        <v>0</v>
      </c>
      <c r="V159" s="66" t="n">
        <v>0</v>
      </c>
      <c r="W159" s="66" t="n">
        <v>0</v>
      </c>
      <c r="X159" s="66" t="n">
        <v>0</v>
      </c>
      <c r="Y159" s="66" t="n">
        <v>0</v>
      </c>
      <c r="Z159" s="66" t="n">
        <v>0</v>
      </c>
      <c r="AA159" s="66" t="n">
        <v>0</v>
      </c>
      <c r="AB159" s="66" t="n">
        <v>0</v>
      </c>
      <c r="AC159" s="66" t="n">
        <v>0</v>
      </c>
      <c r="AD159" s="65"/>
      <c r="AE159" s="67"/>
      <c r="AF159" s="68" t="s">
        <v>167</v>
      </c>
      <c r="AG159" s="69" t="s">
        <v>486</v>
      </c>
    </row>
    <row r="160" s="5" customFormat="true" ht="45" hidden="false" customHeight="false" outlineLevel="0" collapsed="false">
      <c r="A160" s="103" t="s">
        <v>658</v>
      </c>
      <c r="B160" s="109"/>
      <c r="C160" s="105" t="s">
        <v>655</v>
      </c>
      <c r="D160" s="122" t="s">
        <v>656</v>
      </c>
      <c r="E160" s="116" t="s">
        <v>509</v>
      </c>
      <c r="F160" s="62" t="s">
        <v>657</v>
      </c>
      <c r="G160" s="62" t="s">
        <v>496</v>
      </c>
      <c r="H160" s="117" t="n">
        <v>0</v>
      </c>
      <c r="I160" s="117" t="n">
        <v>720</v>
      </c>
      <c r="J160" s="63" t="n">
        <v>2022</v>
      </c>
      <c r="K160" s="63" t="n">
        <v>2022</v>
      </c>
      <c r="L160" s="64" t="n">
        <f aca="false">N160+O160+P160+Q160+R160</f>
        <v>3707.4</v>
      </c>
      <c r="M160" s="65"/>
      <c r="N160" s="66" t="n">
        <v>0</v>
      </c>
      <c r="O160" s="66" t="n">
        <v>0</v>
      </c>
      <c r="P160" s="66" t="n">
        <v>3707.4</v>
      </c>
      <c r="Q160" s="66" t="n">
        <v>0</v>
      </c>
      <c r="R160" s="66" t="n">
        <v>0</v>
      </c>
      <c r="S160" s="66" t="n">
        <v>0</v>
      </c>
      <c r="T160" s="66" t="n">
        <v>0</v>
      </c>
      <c r="U160" s="66" t="n">
        <v>0</v>
      </c>
      <c r="V160" s="66" t="n">
        <v>0</v>
      </c>
      <c r="W160" s="66" t="n">
        <v>0</v>
      </c>
      <c r="X160" s="66" t="n">
        <v>0</v>
      </c>
      <c r="Y160" s="66" t="n">
        <v>0</v>
      </c>
      <c r="Z160" s="66" t="n">
        <v>0</v>
      </c>
      <c r="AA160" s="66" t="n">
        <v>0</v>
      </c>
      <c r="AB160" s="66" t="n">
        <v>0</v>
      </c>
      <c r="AC160" s="66" t="n">
        <v>0</v>
      </c>
      <c r="AD160" s="65"/>
      <c r="AE160" s="67"/>
      <c r="AF160" s="68" t="s">
        <v>491</v>
      </c>
      <c r="AG160" s="69" t="s">
        <v>486</v>
      </c>
    </row>
    <row r="161" s="5" customFormat="true" ht="45" hidden="false" customHeight="false" outlineLevel="0" collapsed="false">
      <c r="A161" s="103" t="s">
        <v>659</v>
      </c>
      <c r="B161" s="109" t="s">
        <v>654</v>
      </c>
      <c r="C161" s="105" t="s">
        <v>655</v>
      </c>
      <c r="D161" s="122" t="s">
        <v>656</v>
      </c>
      <c r="E161" s="116" t="s">
        <v>509</v>
      </c>
      <c r="F161" s="62" t="s">
        <v>657</v>
      </c>
      <c r="G161" s="62" t="s">
        <v>496</v>
      </c>
      <c r="H161" s="117" t="n">
        <v>0</v>
      </c>
      <c r="I161" s="117" t="n">
        <v>720</v>
      </c>
      <c r="J161" s="63" t="n">
        <v>2023</v>
      </c>
      <c r="K161" s="63" t="n">
        <v>2023</v>
      </c>
      <c r="L161" s="64" t="n">
        <f aca="false">N161+O161+P161+Q161+R161</f>
        <v>5073</v>
      </c>
      <c r="M161" s="65"/>
      <c r="N161" s="66" t="n">
        <v>0</v>
      </c>
      <c r="O161" s="66" t="n">
        <v>0</v>
      </c>
      <c r="P161" s="66" t="n">
        <v>0</v>
      </c>
      <c r="Q161" s="66" t="n">
        <v>5073</v>
      </c>
      <c r="R161" s="66" t="n">
        <v>0</v>
      </c>
      <c r="S161" s="66" t="n">
        <v>0</v>
      </c>
      <c r="T161" s="66" t="n">
        <v>0</v>
      </c>
      <c r="U161" s="66" t="n">
        <v>0</v>
      </c>
      <c r="V161" s="66" t="n">
        <v>0</v>
      </c>
      <c r="W161" s="66" t="n">
        <v>0</v>
      </c>
      <c r="X161" s="66" t="n">
        <v>0</v>
      </c>
      <c r="Y161" s="66" t="n">
        <v>0</v>
      </c>
      <c r="Z161" s="66" t="n">
        <v>0</v>
      </c>
      <c r="AA161" s="66" t="n">
        <v>0</v>
      </c>
      <c r="AB161" s="66" t="n">
        <v>0</v>
      </c>
      <c r="AC161" s="66" t="n">
        <v>0</v>
      </c>
      <c r="AD161" s="65"/>
      <c r="AE161" s="67"/>
      <c r="AF161" s="68" t="s">
        <v>167</v>
      </c>
      <c r="AG161" s="69" t="s">
        <v>486</v>
      </c>
    </row>
    <row r="162" s="5" customFormat="true" ht="90" hidden="false" customHeight="false" outlineLevel="0" collapsed="false">
      <c r="A162" s="103" t="s">
        <v>660</v>
      </c>
      <c r="B162" s="109"/>
      <c r="C162" s="105" t="s">
        <v>661</v>
      </c>
      <c r="D162" s="122" t="s">
        <v>662</v>
      </c>
      <c r="E162" s="116" t="s">
        <v>509</v>
      </c>
      <c r="F162" s="62" t="s">
        <v>663</v>
      </c>
      <c r="G162" s="62" t="s">
        <v>664</v>
      </c>
      <c r="H162" s="117" t="n">
        <v>7</v>
      </c>
      <c r="I162" s="117" t="n">
        <v>7</v>
      </c>
      <c r="J162" s="63" t="n">
        <v>2021</v>
      </c>
      <c r="K162" s="63" t="n">
        <v>2021</v>
      </c>
      <c r="L162" s="64" t="n">
        <f aca="false">N162+O162+P162+Q162+R162</f>
        <v>5790</v>
      </c>
      <c r="M162" s="65"/>
      <c r="N162" s="66" t="n">
        <v>0</v>
      </c>
      <c r="O162" s="66" t="n">
        <v>5790</v>
      </c>
      <c r="P162" s="66" t="n">
        <v>0</v>
      </c>
      <c r="Q162" s="66" t="n">
        <v>0</v>
      </c>
      <c r="R162" s="66" t="n">
        <v>0</v>
      </c>
      <c r="S162" s="66" t="n">
        <v>0</v>
      </c>
      <c r="T162" s="66" t="n">
        <v>0</v>
      </c>
      <c r="U162" s="66" t="n">
        <v>0</v>
      </c>
      <c r="V162" s="66" t="n">
        <v>0</v>
      </c>
      <c r="W162" s="66" t="n">
        <v>0</v>
      </c>
      <c r="X162" s="66" t="n">
        <v>0</v>
      </c>
      <c r="Y162" s="66" t="n">
        <v>0</v>
      </c>
      <c r="Z162" s="66" t="n">
        <v>0</v>
      </c>
      <c r="AA162" s="66" t="n">
        <v>0</v>
      </c>
      <c r="AB162" s="66" t="n">
        <v>0</v>
      </c>
      <c r="AC162" s="66" t="n">
        <v>0</v>
      </c>
      <c r="AD162" s="65"/>
      <c r="AE162" s="67"/>
      <c r="AF162" s="68" t="s">
        <v>491</v>
      </c>
      <c r="AG162" s="69" t="s">
        <v>486</v>
      </c>
    </row>
    <row r="163" s="5" customFormat="true" ht="45" hidden="false" customHeight="false" outlineLevel="0" collapsed="false">
      <c r="A163" s="103" t="s">
        <v>665</v>
      </c>
      <c r="B163" s="109"/>
      <c r="C163" s="105" t="s">
        <v>666</v>
      </c>
      <c r="D163" s="122" t="s">
        <v>667</v>
      </c>
      <c r="E163" s="116" t="s">
        <v>473</v>
      </c>
      <c r="F163" s="62"/>
      <c r="G163" s="62"/>
      <c r="H163" s="117"/>
      <c r="I163" s="117"/>
      <c r="J163" s="63" t="n">
        <v>2021</v>
      </c>
      <c r="K163" s="63" t="n">
        <v>2021</v>
      </c>
      <c r="L163" s="64" t="n">
        <f aca="false">N163+O163+P163+Q163+R163</f>
        <v>423.7</v>
      </c>
      <c r="M163" s="65"/>
      <c r="N163" s="66" t="n">
        <v>0</v>
      </c>
      <c r="O163" s="66" t="n">
        <v>423.7</v>
      </c>
      <c r="P163" s="66" t="n">
        <v>0</v>
      </c>
      <c r="Q163" s="66" t="n">
        <v>0</v>
      </c>
      <c r="R163" s="66" t="n">
        <v>0</v>
      </c>
      <c r="S163" s="66" t="n">
        <v>0</v>
      </c>
      <c r="T163" s="66" t="n">
        <v>0</v>
      </c>
      <c r="U163" s="66" t="n">
        <v>0</v>
      </c>
      <c r="V163" s="66" t="n">
        <v>0</v>
      </c>
      <c r="W163" s="66" t="n">
        <v>0</v>
      </c>
      <c r="X163" s="66" t="n">
        <v>0</v>
      </c>
      <c r="Y163" s="66" t="n">
        <v>0</v>
      </c>
      <c r="Z163" s="66" t="n">
        <v>0</v>
      </c>
      <c r="AA163" s="66" t="n">
        <v>0</v>
      </c>
      <c r="AB163" s="66" t="n">
        <v>0</v>
      </c>
      <c r="AC163" s="66" t="n">
        <v>0</v>
      </c>
      <c r="AD163" s="65"/>
      <c r="AE163" s="67"/>
      <c r="AF163" s="68" t="s">
        <v>491</v>
      </c>
      <c r="AG163" s="69" t="s">
        <v>486</v>
      </c>
    </row>
    <row r="164" s="5" customFormat="true" ht="45" hidden="false" customHeight="false" outlineLevel="0" collapsed="false">
      <c r="A164" s="103" t="s">
        <v>668</v>
      </c>
      <c r="B164" s="109"/>
      <c r="C164" s="105" t="s">
        <v>669</v>
      </c>
      <c r="D164" s="122" t="s">
        <v>670</v>
      </c>
      <c r="E164" s="116" t="s">
        <v>473</v>
      </c>
      <c r="F164" s="62"/>
      <c r="G164" s="62"/>
      <c r="H164" s="117"/>
      <c r="I164" s="117"/>
      <c r="J164" s="63" t="n">
        <v>2021</v>
      </c>
      <c r="K164" s="63" t="n">
        <v>2021</v>
      </c>
      <c r="L164" s="64" t="n">
        <f aca="false">N164+O164+P164+Q164+R164</f>
        <v>2975.8</v>
      </c>
      <c r="M164" s="65"/>
      <c r="N164" s="66" t="n">
        <v>0</v>
      </c>
      <c r="O164" s="66" t="n">
        <f aca="false">3614.1-638.3</f>
        <v>2975.8</v>
      </c>
      <c r="P164" s="66" t="n">
        <v>0</v>
      </c>
      <c r="Q164" s="66" t="n">
        <v>0</v>
      </c>
      <c r="R164" s="66" t="n">
        <v>0</v>
      </c>
      <c r="S164" s="66" t="n">
        <v>0</v>
      </c>
      <c r="T164" s="66" t="n">
        <v>0</v>
      </c>
      <c r="U164" s="66" t="n">
        <v>0</v>
      </c>
      <c r="V164" s="66" t="n">
        <v>0</v>
      </c>
      <c r="W164" s="66" t="n">
        <v>0</v>
      </c>
      <c r="X164" s="66" t="n">
        <v>0</v>
      </c>
      <c r="Y164" s="66" t="n">
        <v>0</v>
      </c>
      <c r="Z164" s="66" t="n">
        <v>0</v>
      </c>
      <c r="AA164" s="66" t="n">
        <v>0</v>
      </c>
      <c r="AB164" s="66" t="n">
        <v>0</v>
      </c>
      <c r="AC164" s="66" t="n">
        <v>0</v>
      </c>
      <c r="AD164" s="65"/>
      <c r="AE164" s="67"/>
      <c r="AF164" s="68" t="s">
        <v>167</v>
      </c>
      <c r="AG164" s="69" t="s">
        <v>486</v>
      </c>
    </row>
    <row r="165" s="5" customFormat="true" ht="45" hidden="false" customHeight="false" outlineLevel="0" collapsed="false">
      <c r="A165" s="103" t="s">
        <v>671</v>
      </c>
      <c r="B165" s="109"/>
      <c r="C165" s="105" t="s">
        <v>669</v>
      </c>
      <c r="D165" s="122" t="s">
        <v>670</v>
      </c>
      <c r="E165" s="116" t="s">
        <v>473</v>
      </c>
      <c r="F165" s="62"/>
      <c r="G165" s="62"/>
      <c r="H165" s="117"/>
      <c r="I165" s="117"/>
      <c r="J165" s="63" t="n">
        <v>2021</v>
      </c>
      <c r="K165" s="63" t="n">
        <v>2021</v>
      </c>
      <c r="L165" s="64" t="n">
        <f aca="false">N165+O165+P165+Q165+R165</f>
        <v>638.3</v>
      </c>
      <c r="M165" s="65"/>
      <c r="N165" s="66" t="n">
        <v>0</v>
      </c>
      <c r="O165" s="66" t="n">
        <v>638.3</v>
      </c>
      <c r="P165" s="66" t="n">
        <v>0</v>
      </c>
      <c r="Q165" s="66" t="n">
        <v>0</v>
      </c>
      <c r="R165" s="66" t="n">
        <v>0</v>
      </c>
      <c r="S165" s="66" t="n">
        <v>0</v>
      </c>
      <c r="T165" s="66" t="n">
        <v>0</v>
      </c>
      <c r="U165" s="66" t="n">
        <v>0</v>
      </c>
      <c r="V165" s="66" t="n">
        <v>0</v>
      </c>
      <c r="W165" s="66" t="n">
        <v>0</v>
      </c>
      <c r="X165" s="66" t="n">
        <v>0</v>
      </c>
      <c r="Y165" s="66" t="n">
        <v>0</v>
      </c>
      <c r="Z165" s="66" t="n">
        <v>0</v>
      </c>
      <c r="AA165" s="66" t="n">
        <v>0</v>
      </c>
      <c r="AB165" s="66" t="n">
        <v>0</v>
      </c>
      <c r="AC165" s="66" t="n">
        <v>0</v>
      </c>
      <c r="AD165" s="65"/>
      <c r="AE165" s="67"/>
      <c r="AF165" s="68" t="s">
        <v>491</v>
      </c>
      <c r="AG165" s="69" t="s">
        <v>486</v>
      </c>
    </row>
    <row r="166" s="5" customFormat="true" ht="45" hidden="false" customHeight="false" outlineLevel="0" collapsed="false">
      <c r="A166" s="103" t="s">
        <v>672</v>
      </c>
      <c r="B166" s="109"/>
      <c r="C166" s="105" t="s">
        <v>673</v>
      </c>
      <c r="D166" s="62" t="s">
        <v>674</v>
      </c>
      <c r="E166" s="116" t="s">
        <v>509</v>
      </c>
      <c r="F166" s="62"/>
      <c r="G166" s="62"/>
      <c r="H166" s="117"/>
      <c r="I166" s="117"/>
      <c r="J166" s="63" t="n">
        <v>2021</v>
      </c>
      <c r="K166" s="63" t="n">
        <v>2021</v>
      </c>
      <c r="L166" s="64" t="n">
        <f aca="false">N166+O166+P166+Q166+R166</f>
        <v>781.5</v>
      </c>
      <c r="M166" s="65"/>
      <c r="N166" s="66" t="n">
        <v>0</v>
      </c>
      <c r="O166" s="66" t="n">
        <v>781.5</v>
      </c>
      <c r="P166" s="66" t="n">
        <v>0</v>
      </c>
      <c r="Q166" s="66" t="n">
        <v>0</v>
      </c>
      <c r="R166" s="66" t="n">
        <v>0</v>
      </c>
      <c r="S166" s="66" t="n">
        <v>0</v>
      </c>
      <c r="T166" s="66" t="n">
        <v>0</v>
      </c>
      <c r="U166" s="66" t="n">
        <v>0</v>
      </c>
      <c r="V166" s="66" t="n">
        <v>0</v>
      </c>
      <c r="W166" s="66" t="n">
        <v>0</v>
      </c>
      <c r="X166" s="66" t="n">
        <v>0</v>
      </c>
      <c r="Y166" s="66" t="n">
        <v>0</v>
      </c>
      <c r="Z166" s="66" t="n">
        <v>0</v>
      </c>
      <c r="AA166" s="66" t="n">
        <v>0</v>
      </c>
      <c r="AB166" s="66" t="n">
        <v>0</v>
      </c>
      <c r="AC166" s="66" t="n">
        <v>0</v>
      </c>
      <c r="AD166" s="65"/>
      <c r="AE166" s="67"/>
      <c r="AF166" s="68" t="s">
        <v>167</v>
      </c>
      <c r="AG166" s="69" t="s">
        <v>486</v>
      </c>
    </row>
    <row r="167" s="5" customFormat="true" ht="45" hidden="false" customHeight="false" outlineLevel="0" collapsed="false">
      <c r="A167" s="103" t="s">
        <v>675</v>
      </c>
      <c r="B167" s="109" t="s">
        <v>676</v>
      </c>
      <c r="C167" s="105" t="s">
        <v>677</v>
      </c>
      <c r="D167" s="62" t="s">
        <v>678</v>
      </c>
      <c r="E167" s="116" t="s">
        <v>509</v>
      </c>
      <c r="F167" s="62"/>
      <c r="G167" s="62"/>
      <c r="H167" s="117"/>
      <c r="I167" s="117"/>
      <c r="J167" s="63" t="n">
        <v>2022</v>
      </c>
      <c r="K167" s="63" t="n">
        <v>2022</v>
      </c>
      <c r="L167" s="64" t="n">
        <f aca="false">N167+O167+P167+Q167+R167</f>
        <v>5633.3</v>
      </c>
      <c r="M167" s="65"/>
      <c r="N167" s="66" t="n">
        <v>0</v>
      </c>
      <c r="O167" s="66" t="n">
        <v>0</v>
      </c>
      <c r="P167" s="66" t="n">
        <v>5633.3</v>
      </c>
      <c r="Q167" s="66" t="n">
        <v>0</v>
      </c>
      <c r="R167" s="66" t="n">
        <v>0</v>
      </c>
      <c r="S167" s="66" t="n">
        <v>0</v>
      </c>
      <c r="T167" s="66" t="n">
        <v>0</v>
      </c>
      <c r="U167" s="66" t="n">
        <v>0</v>
      </c>
      <c r="V167" s="66" t="n">
        <v>0</v>
      </c>
      <c r="W167" s="66" t="n">
        <v>0</v>
      </c>
      <c r="X167" s="66" t="n">
        <v>0</v>
      </c>
      <c r="Y167" s="66" t="n">
        <v>0</v>
      </c>
      <c r="Z167" s="66" t="n">
        <v>0</v>
      </c>
      <c r="AA167" s="66" t="n">
        <v>0</v>
      </c>
      <c r="AB167" s="66" t="n">
        <v>0</v>
      </c>
      <c r="AC167" s="66" t="n">
        <v>0</v>
      </c>
      <c r="AD167" s="65"/>
      <c r="AE167" s="67"/>
      <c r="AF167" s="68" t="s">
        <v>152</v>
      </c>
      <c r="AG167" s="69" t="s">
        <v>104</v>
      </c>
    </row>
    <row r="168" s="5" customFormat="true" ht="45" hidden="false" customHeight="false" outlineLevel="0" collapsed="false">
      <c r="A168" s="103" t="s">
        <v>679</v>
      </c>
      <c r="B168" s="109" t="s">
        <v>680</v>
      </c>
      <c r="C168" s="105" t="s">
        <v>681</v>
      </c>
      <c r="D168" s="62" t="s">
        <v>678</v>
      </c>
      <c r="E168" s="116" t="s">
        <v>509</v>
      </c>
      <c r="F168" s="62"/>
      <c r="G168" s="62"/>
      <c r="H168" s="117"/>
      <c r="I168" s="117"/>
      <c r="J168" s="63" t="n">
        <v>2022</v>
      </c>
      <c r="K168" s="63" t="n">
        <v>2022</v>
      </c>
      <c r="L168" s="64" t="n">
        <f aca="false">N168+O168+P168+Q168+R168</f>
        <v>10860.8</v>
      </c>
      <c r="M168" s="65"/>
      <c r="N168" s="66" t="n">
        <v>0</v>
      </c>
      <c r="O168" s="66" t="n">
        <v>0</v>
      </c>
      <c r="P168" s="66" t="n">
        <v>10860.8</v>
      </c>
      <c r="Q168" s="66" t="n">
        <v>0</v>
      </c>
      <c r="R168" s="66" t="n">
        <v>0</v>
      </c>
      <c r="S168" s="66" t="n">
        <v>0</v>
      </c>
      <c r="T168" s="66" t="n">
        <v>0</v>
      </c>
      <c r="U168" s="66" t="n">
        <v>0</v>
      </c>
      <c r="V168" s="66" t="n">
        <v>0</v>
      </c>
      <c r="W168" s="66" t="n">
        <v>0</v>
      </c>
      <c r="X168" s="66" t="n">
        <v>0</v>
      </c>
      <c r="Y168" s="66" t="n">
        <v>0</v>
      </c>
      <c r="Z168" s="66" t="n">
        <v>0</v>
      </c>
      <c r="AA168" s="66" t="n">
        <v>0</v>
      </c>
      <c r="AB168" s="66" t="n">
        <v>0</v>
      </c>
      <c r="AC168" s="66" t="n">
        <v>0</v>
      </c>
      <c r="AD168" s="65"/>
      <c r="AE168" s="67"/>
      <c r="AF168" s="68" t="s">
        <v>152</v>
      </c>
      <c r="AG168" s="69" t="s">
        <v>104</v>
      </c>
    </row>
    <row r="169" s="5" customFormat="true" ht="22.5" hidden="false" customHeight="false" outlineLevel="0" collapsed="false">
      <c r="A169" s="103" t="s">
        <v>682</v>
      </c>
      <c r="B169" s="109" t="s">
        <v>683</v>
      </c>
      <c r="C169" s="105" t="s">
        <v>684</v>
      </c>
      <c r="D169" s="62" t="s">
        <v>685</v>
      </c>
      <c r="E169" s="116" t="s">
        <v>482</v>
      </c>
      <c r="F169" s="62"/>
      <c r="G169" s="62"/>
      <c r="H169" s="117"/>
      <c r="I169" s="117"/>
      <c r="J169" s="63" t="n">
        <v>2022</v>
      </c>
      <c r="K169" s="63" t="n">
        <v>2022</v>
      </c>
      <c r="L169" s="64" t="n">
        <f aca="false">N169+O169+P169+Q169+R169</f>
        <v>130</v>
      </c>
      <c r="M169" s="65"/>
      <c r="N169" s="66" t="n">
        <v>0</v>
      </c>
      <c r="O169" s="66" t="n">
        <v>0</v>
      </c>
      <c r="P169" s="66" t="n">
        <v>130</v>
      </c>
      <c r="Q169" s="66" t="n">
        <v>0</v>
      </c>
      <c r="R169" s="66" t="n">
        <v>0</v>
      </c>
      <c r="S169" s="66" t="n">
        <v>0</v>
      </c>
      <c r="T169" s="66" t="n">
        <v>0</v>
      </c>
      <c r="U169" s="66" t="n">
        <v>0</v>
      </c>
      <c r="V169" s="66" t="n">
        <v>0</v>
      </c>
      <c r="W169" s="66" t="n">
        <v>0</v>
      </c>
      <c r="X169" s="66" t="n">
        <v>0</v>
      </c>
      <c r="Y169" s="66" t="n">
        <v>0</v>
      </c>
      <c r="Z169" s="66" t="n">
        <v>0</v>
      </c>
      <c r="AA169" s="66" t="n">
        <v>0</v>
      </c>
      <c r="AB169" s="66" t="n">
        <v>0</v>
      </c>
      <c r="AC169" s="66" t="n">
        <v>0</v>
      </c>
      <c r="AD169" s="65"/>
      <c r="AE169" s="67"/>
      <c r="AF169" s="68" t="s">
        <v>167</v>
      </c>
      <c r="AG169" s="69" t="s">
        <v>486</v>
      </c>
    </row>
    <row r="170" s="5" customFormat="true" ht="56.25" hidden="false" customHeight="false" outlineLevel="0" collapsed="false">
      <c r="A170" s="103" t="s">
        <v>686</v>
      </c>
      <c r="B170" s="109" t="s">
        <v>687</v>
      </c>
      <c r="C170" s="105" t="s">
        <v>688</v>
      </c>
      <c r="D170" s="62" t="s">
        <v>689</v>
      </c>
      <c r="E170" s="116" t="s">
        <v>509</v>
      </c>
      <c r="F170" s="62"/>
      <c r="G170" s="62"/>
      <c r="H170" s="117"/>
      <c r="I170" s="117"/>
      <c r="J170" s="63" t="n">
        <v>2021</v>
      </c>
      <c r="K170" s="63" t="n">
        <v>2022</v>
      </c>
      <c r="L170" s="64" t="n">
        <f aca="false">N170+O170+P170+Q170+R170</f>
        <v>466.8</v>
      </c>
      <c r="M170" s="65"/>
      <c r="N170" s="66" t="n">
        <v>0</v>
      </c>
      <c r="O170" s="66" t="n">
        <v>292.5</v>
      </c>
      <c r="P170" s="66" t="n">
        <v>174.3</v>
      </c>
      <c r="Q170" s="66" t="n">
        <v>0</v>
      </c>
      <c r="R170" s="66" t="n">
        <v>0</v>
      </c>
      <c r="S170" s="66" t="n">
        <v>0</v>
      </c>
      <c r="T170" s="66" t="n">
        <v>0</v>
      </c>
      <c r="U170" s="66" t="n">
        <v>0</v>
      </c>
      <c r="V170" s="66" t="n">
        <v>0</v>
      </c>
      <c r="W170" s="66" t="n">
        <v>0</v>
      </c>
      <c r="X170" s="66" t="n">
        <v>0</v>
      </c>
      <c r="Y170" s="66" t="n">
        <v>0</v>
      </c>
      <c r="Z170" s="66" t="n">
        <v>0</v>
      </c>
      <c r="AA170" s="66" t="n">
        <v>0</v>
      </c>
      <c r="AB170" s="66" t="n">
        <v>0</v>
      </c>
      <c r="AC170" s="66" t="n">
        <v>0</v>
      </c>
      <c r="AD170" s="65"/>
      <c r="AE170" s="67"/>
      <c r="AF170" s="68" t="s">
        <v>167</v>
      </c>
      <c r="AG170" s="69" t="s">
        <v>486</v>
      </c>
    </row>
    <row r="171" s="5" customFormat="true" ht="56.25" hidden="false" customHeight="false" outlineLevel="0" collapsed="false">
      <c r="A171" s="103" t="s">
        <v>690</v>
      </c>
      <c r="B171" s="109" t="s">
        <v>691</v>
      </c>
      <c r="C171" s="105" t="s">
        <v>692</v>
      </c>
      <c r="D171" s="62" t="s">
        <v>693</v>
      </c>
      <c r="E171" s="116" t="s">
        <v>509</v>
      </c>
      <c r="F171" s="62"/>
      <c r="G171" s="62"/>
      <c r="H171" s="117"/>
      <c r="I171" s="117"/>
      <c r="J171" s="63" t="n">
        <v>2021</v>
      </c>
      <c r="K171" s="63" t="n">
        <v>2022</v>
      </c>
      <c r="L171" s="64" t="n">
        <f aca="false">N171+O171+P171+Q171+R171</f>
        <v>2520.2</v>
      </c>
      <c r="M171" s="65"/>
      <c r="N171" s="66" t="n">
        <v>0</v>
      </c>
      <c r="O171" s="66" t="n">
        <v>2184.7</v>
      </c>
      <c r="P171" s="66" t="n">
        <v>335.5</v>
      </c>
      <c r="Q171" s="66" t="n">
        <v>0</v>
      </c>
      <c r="R171" s="66" t="n">
        <v>0</v>
      </c>
      <c r="S171" s="66" t="n">
        <v>0</v>
      </c>
      <c r="T171" s="66" t="n">
        <v>0</v>
      </c>
      <c r="U171" s="66" t="n">
        <v>0</v>
      </c>
      <c r="V171" s="66" t="n">
        <v>0</v>
      </c>
      <c r="W171" s="66" t="n">
        <v>0</v>
      </c>
      <c r="X171" s="66" t="n">
        <v>0</v>
      </c>
      <c r="Y171" s="66" t="n">
        <v>0</v>
      </c>
      <c r="Z171" s="66" t="n">
        <v>0</v>
      </c>
      <c r="AA171" s="66" t="n">
        <v>0</v>
      </c>
      <c r="AB171" s="66" t="n">
        <v>0</v>
      </c>
      <c r="AC171" s="66" t="n">
        <v>0</v>
      </c>
      <c r="AD171" s="65"/>
      <c r="AE171" s="67"/>
      <c r="AF171" s="68" t="s">
        <v>167</v>
      </c>
      <c r="AG171" s="69" t="s">
        <v>486</v>
      </c>
    </row>
    <row r="172" s="5" customFormat="true" ht="45" hidden="false" customHeight="false" outlineLevel="0" collapsed="false">
      <c r="A172" s="103" t="s">
        <v>694</v>
      </c>
      <c r="B172" s="109" t="s">
        <v>695</v>
      </c>
      <c r="C172" s="105" t="s">
        <v>696</v>
      </c>
      <c r="D172" s="62" t="s">
        <v>697</v>
      </c>
      <c r="E172" s="116" t="s">
        <v>473</v>
      </c>
      <c r="F172" s="62"/>
      <c r="G172" s="62"/>
      <c r="H172" s="117"/>
      <c r="I172" s="117"/>
      <c r="J172" s="63" t="n">
        <v>2022</v>
      </c>
      <c r="K172" s="63" t="n">
        <v>2022</v>
      </c>
      <c r="L172" s="64" t="n">
        <f aca="false">N172+O172+P172+Q172+R172</f>
        <v>3500</v>
      </c>
      <c r="M172" s="65"/>
      <c r="N172" s="66" t="n">
        <v>0</v>
      </c>
      <c r="O172" s="66" t="n">
        <v>0</v>
      </c>
      <c r="P172" s="66" t="n">
        <v>0</v>
      </c>
      <c r="Q172" s="66" t="n">
        <v>3500</v>
      </c>
      <c r="R172" s="66" t="n">
        <v>0</v>
      </c>
      <c r="S172" s="66" t="n">
        <v>0</v>
      </c>
      <c r="T172" s="66" t="n">
        <v>0</v>
      </c>
      <c r="U172" s="66" t="n">
        <v>0</v>
      </c>
      <c r="V172" s="66" t="n">
        <v>0</v>
      </c>
      <c r="W172" s="66" t="n">
        <v>0</v>
      </c>
      <c r="X172" s="66" t="n">
        <v>0</v>
      </c>
      <c r="Y172" s="66" t="n">
        <v>0</v>
      </c>
      <c r="Z172" s="66" t="n">
        <v>0</v>
      </c>
      <c r="AA172" s="66" t="n">
        <v>0</v>
      </c>
      <c r="AB172" s="66" t="n">
        <v>0</v>
      </c>
      <c r="AC172" s="66" t="n">
        <v>0</v>
      </c>
      <c r="AD172" s="65"/>
      <c r="AE172" s="67"/>
      <c r="AF172" s="68" t="s">
        <v>491</v>
      </c>
      <c r="AG172" s="69" t="s">
        <v>486</v>
      </c>
    </row>
    <row r="173" s="5" customFormat="true" ht="56.25" hidden="false" customHeight="false" outlineLevel="0" collapsed="false">
      <c r="A173" s="103" t="s">
        <v>698</v>
      </c>
      <c r="B173" s="109" t="s">
        <v>699</v>
      </c>
      <c r="C173" s="105" t="s">
        <v>604</v>
      </c>
      <c r="D173" s="62" t="s">
        <v>700</v>
      </c>
      <c r="E173" s="116" t="s">
        <v>482</v>
      </c>
      <c r="F173" s="62"/>
      <c r="G173" s="62"/>
      <c r="H173" s="117"/>
      <c r="I173" s="117"/>
      <c r="J173" s="63" t="n">
        <v>2023</v>
      </c>
      <c r="K173" s="63" t="n">
        <v>2023</v>
      </c>
      <c r="L173" s="64" t="n">
        <f aca="false">N173+O173+P173+Q173+R173</f>
        <v>4965.4</v>
      </c>
      <c r="M173" s="65"/>
      <c r="N173" s="66" t="n">
        <v>0</v>
      </c>
      <c r="O173" s="66" t="n">
        <v>0</v>
      </c>
      <c r="P173" s="66" t="n">
        <v>0</v>
      </c>
      <c r="Q173" s="66" t="n">
        <v>4965.4</v>
      </c>
      <c r="R173" s="66" t="n">
        <v>0</v>
      </c>
      <c r="S173" s="66" t="n">
        <v>0</v>
      </c>
      <c r="T173" s="66" t="n">
        <v>0</v>
      </c>
      <c r="U173" s="66" t="n">
        <v>0</v>
      </c>
      <c r="V173" s="66" t="n">
        <v>0</v>
      </c>
      <c r="W173" s="66" t="n">
        <v>0</v>
      </c>
      <c r="X173" s="66" t="n">
        <v>0</v>
      </c>
      <c r="Y173" s="66" t="n">
        <v>0</v>
      </c>
      <c r="Z173" s="66" t="n">
        <v>0</v>
      </c>
      <c r="AA173" s="66" t="n">
        <v>0</v>
      </c>
      <c r="AB173" s="66" t="n">
        <v>0</v>
      </c>
      <c r="AC173" s="66" t="n">
        <v>0</v>
      </c>
      <c r="AD173" s="65"/>
      <c r="AE173" s="67"/>
      <c r="AF173" s="68" t="s">
        <v>491</v>
      </c>
      <c r="AG173" s="69" t="s">
        <v>486</v>
      </c>
    </row>
    <row r="174" s="5" customFormat="true" ht="67.5" hidden="false" customHeight="false" outlineLevel="0" collapsed="false">
      <c r="A174" s="103" t="s">
        <v>701</v>
      </c>
      <c r="B174" s="109" t="s">
        <v>650</v>
      </c>
      <c r="C174" s="105" t="s">
        <v>651</v>
      </c>
      <c r="D174" s="62" t="s">
        <v>652</v>
      </c>
      <c r="E174" s="116" t="s">
        <v>353</v>
      </c>
      <c r="F174" s="62"/>
      <c r="G174" s="62"/>
      <c r="H174" s="117"/>
      <c r="I174" s="117"/>
      <c r="J174" s="63" t="n">
        <v>2023</v>
      </c>
      <c r="K174" s="63" t="n">
        <v>2023</v>
      </c>
      <c r="L174" s="64" t="n">
        <f aca="false">N174+O174+P174+Q174+R174</f>
        <v>6759</v>
      </c>
      <c r="M174" s="65"/>
      <c r="N174" s="66" t="n">
        <v>0</v>
      </c>
      <c r="O174" s="66" t="n">
        <v>0</v>
      </c>
      <c r="P174" s="66" t="n">
        <v>0</v>
      </c>
      <c r="Q174" s="66" t="n">
        <v>6759</v>
      </c>
      <c r="R174" s="66" t="n">
        <v>0</v>
      </c>
      <c r="S174" s="66" t="n">
        <v>0</v>
      </c>
      <c r="T174" s="66" t="n">
        <v>0</v>
      </c>
      <c r="U174" s="66" t="n">
        <v>0</v>
      </c>
      <c r="V174" s="66" t="n">
        <v>0</v>
      </c>
      <c r="W174" s="66" t="n">
        <v>0</v>
      </c>
      <c r="X174" s="66" t="n">
        <v>0</v>
      </c>
      <c r="Y174" s="66" t="n">
        <v>0</v>
      </c>
      <c r="Z174" s="66" t="n">
        <v>0</v>
      </c>
      <c r="AA174" s="66" t="n">
        <v>0</v>
      </c>
      <c r="AB174" s="66" t="n">
        <v>0</v>
      </c>
      <c r="AC174" s="66" t="n">
        <v>0</v>
      </c>
      <c r="AD174" s="65"/>
      <c r="AE174" s="67"/>
      <c r="AF174" s="68" t="s">
        <v>152</v>
      </c>
      <c r="AG174" s="69" t="s">
        <v>104</v>
      </c>
    </row>
    <row r="175" s="5" customFormat="true" ht="12" hidden="false" customHeight="true" outlineLevel="0" collapsed="false">
      <c r="A175" s="123" t="s">
        <v>702</v>
      </c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73" t="n">
        <f aca="false">SUM(N175:AC175)</f>
        <v>4150862.84201654</v>
      </c>
      <c r="M175" s="124" t="n">
        <f aca="false">SUM(M38:M101)+SUM(M104:M142)</f>
        <v>0</v>
      </c>
      <c r="N175" s="75" t="n">
        <f aca="false">SUM(N38:N101)+SUM(N104:N174)</f>
        <v>835997.3</v>
      </c>
      <c r="O175" s="75" t="n">
        <f aca="false">SUM(O38:O101)+SUM(O104:O174)</f>
        <v>484368.1</v>
      </c>
      <c r="P175" s="75" t="n">
        <f aca="false">SUM(P38:P101)+SUM(P104:P174)</f>
        <v>632663.4</v>
      </c>
      <c r="Q175" s="75" t="n">
        <f aca="false">SUM(Q38:Q101)+SUM(Q104:Q174)</f>
        <v>1008026.46</v>
      </c>
      <c r="R175" s="75" t="n">
        <f aca="false">SUM(R38:R101)+SUM(R104:R174)</f>
        <v>370538.562614082</v>
      </c>
      <c r="S175" s="75" t="n">
        <f aca="false">SUM(S38:S101)+SUM(S104:S174)</f>
        <v>198332.480166916</v>
      </c>
      <c r="T175" s="75" t="n">
        <f aca="false">SUM(T38:T101)+SUM(T104:T174)</f>
        <v>141019.486763242</v>
      </c>
      <c r="U175" s="75" t="n">
        <f aca="false">SUM(U38:U101)+SUM(U104:U174)</f>
        <v>94710.192536127</v>
      </c>
      <c r="V175" s="75" t="n">
        <f aca="false">SUM(V38:V101)+SUM(V104:V174)</f>
        <v>73052.1192628483</v>
      </c>
      <c r="W175" s="75" t="n">
        <f aca="false">SUM(W38:W101)+SUM(W104:W174)</f>
        <v>53678.1725162082</v>
      </c>
      <c r="X175" s="75" t="n">
        <f aca="false">SUM(X38:X101)+SUM(X104:X174)</f>
        <v>51813.3282006938</v>
      </c>
      <c r="Y175" s="75" t="n">
        <f aca="false">SUM(Y38:Y101)+SUM(Y104:Y174)</f>
        <v>46460.2738990046</v>
      </c>
      <c r="Z175" s="75" t="n">
        <f aca="false">SUM(Z38:Z101)+SUM(Z104:Z174)</f>
        <v>52883.9833973084</v>
      </c>
      <c r="AA175" s="75" t="n">
        <f aca="false">SUM(AA38:AA101)+SUM(AA104:AA174)</f>
        <v>39896.6824463132</v>
      </c>
      <c r="AB175" s="75" t="n">
        <f aca="false">SUM(AB38:AB101)+SUM(AB104:AB174)</f>
        <v>31411.2281890391</v>
      </c>
      <c r="AC175" s="75" t="n">
        <f aca="false">SUM(AC38:AC101)+SUM(AC104:AC174)</f>
        <v>36011.0720247595</v>
      </c>
      <c r="AD175" s="125"/>
      <c r="AE175" s="126" t="n">
        <f aca="false">SUM(AE38:AE104)+SUM(AE104:AE142)</f>
        <v>0</v>
      </c>
      <c r="AF175" s="126"/>
    </row>
    <row r="176" s="55" customFormat="true" ht="12" hidden="false" customHeight="true" outlineLevel="0" collapsed="false">
      <c r="A176" s="127" t="s">
        <v>703</v>
      </c>
      <c r="B176" s="127"/>
      <c r="C176" s="127"/>
      <c r="D176" s="127"/>
      <c r="E176" s="127"/>
      <c r="F176" s="127"/>
      <c r="G176" s="127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</row>
    <row r="177" s="55" customFormat="true" ht="12" hidden="false" customHeight="true" outlineLevel="0" collapsed="false">
      <c r="A177" s="129" t="s">
        <v>704</v>
      </c>
      <c r="B177" s="129"/>
      <c r="C177" s="129"/>
      <c r="D177" s="129"/>
      <c r="E177" s="129"/>
      <c r="F177" s="129"/>
      <c r="G177" s="129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</row>
    <row r="178" s="55" customFormat="true" ht="12" hidden="false" customHeight="true" outlineLevel="0" collapsed="false">
      <c r="A178" s="130" t="s">
        <v>705</v>
      </c>
      <c r="B178" s="130"/>
      <c r="C178" s="130"/>
      <c r="D178" s="130"/>
      <c r="E178" s="130"/>
      <c r="F178" s="130"/>
      <c r="G178" s="130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</row>
    <row r="179" s="5" customFormat="true" ht="12" hidden="false" customHeight="true" outlineLevel="0" collapsed="false">
      <c r="A179" s="123" t="s">
        <v>706</v>
      </c>
      <c r="B179" s="123"/>
      <c r="C179" s="123"/>
      <c r="D179" s="123"/>
      <c r="E179" s="123"/>
      <c r="F179" s="123"/>
      <c r="G179" s="123"/>
      <c r="H179" s="125"/>
      <c r="I179" s="125"/>
      <c r="J179" s="123"/>
      <c r="K179" s="123"/>
      <c r="L179" s="125"/>
      <c r="M179" s="125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25"/>
      <c r="AE179" s="125"/>
      <c r="AF179" s="125"/>
    </row>
    <row r="180" s="5" customFormat="true" ht="12" hidden="false" customHeight="true" outlineLevel="0" collapsed="false">
      <c r="A180" s="123" t="s">
        <v>707</v>
      </c>
      <c r="B180" s="123"/>
      <c r="C180" s="123"/>
      <c r="D180" s="123"/>
      <c r="E180" s="123"/>
      <c r="F180" s="123"/>
      <c r="G180" s="123"/>
      <c r="H180" s="125"/>
      <c r="I180" s="125"/>
      <c r="J180" s="123"/>
      <c r="K180" s="123"/>
      <c r="L180" s="125"/>
      <c r="M180" s="125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25"/>
      <c r="AE180" s="125"/>
      <c r="AF180" s="125"/>
    </row>
    <row r="181" s="5" customFormat="true" ht="12" hidden="false" customHeight="true" outlineLevel="0" collapsed="false">
      <c r="A181" s="56" t="s">
        <v>708</v>
      </c>
      <c r="B181" s="56"/>
      <c r="C181" s="56"/>
      <c r="D181" s="56"/>
      <c r="E181" s="56"/>
      <c r="F181" s="56"/>
      <c r="G181" s="56"/>
      <c r="H181" s="57"/>
      <c r="I181" s="57"/>
      <c r="J181" s="57"/>
      <c r="K181" s="57"/>
      <c r="L181" s="125"/>
      <c r="M181" s="125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25"/>
      <c r="AE181" s="125"/>
      <c r="AF181" s="125"/>
    </row>
    <row r="182" s="5" customFormat="true" ht="12" hidden="false" customHeight="true" outlineLevel="0" collapsed="false">
      <c r="A182" s="52" t="s">
        <v>709</v>
      </c>
      <c r="B182" s="52"/>
      <c r="C182" s="52"/>
      <c r="D182" s="52"/>
      <c r="E182" s="52"/>
      <c r="F182" s="52"/>
      <c r="G182" s="52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</row>
    <row r="183" s="5" customFormat="true" ht="12" hidden="false" customHeight="true" outlineLevel="0" collapsed="false">
      <c r="A183" s="56" t="s">
        <v>710</v>
      </c>
      <c r="B183" s="56"/>
      <c r="C183" s="56"/>
      <c r="D183" s="56"/>
      <c r="E183" s="56"/>
      <c r="F183" s="56"/>
      <c r="G183" s="56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</row>
    <row r="184" s="5" customFormat="true" ht="12" hidden="false" customHeight="true" outlineLevel="0" collapsed="false">
      <c r="A184" s="123" t="s">
        <v>711</v>
      </c>
      <c r="B184" s="123"/>
      <c r="C184" s="123"/>
      <c r="D184" s="123"/>
      <c r="E184" s="123"/>
      <c r="F184" s="123"/>
      <c r="G184" s="123"/>
      <c r="H184" s="125"/>
      <c r="I184" s="125"/>
      <c r="J184" s="123"/>
      <c r="K184" s="123"/>
      <c r="L184" s="125"/>
      <c r="M184" s="125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25"/>
      <c r="AE184" s="125"/>
      <c r="AF184" s="125"/>
    </row>
    <row r="185" s="5" customFormat="true" ht="12" hidden="false" customHeight="true" outlineLevel="0" collapsed="false">
      <c r="A185" s="123" t="s">
        <v>712</v>
      </c>
      <c r="B185" s="123"/>
      <c r="C185" s="123"/>
      <c r="D185" s="123"/>
      <c r="E185" s="123"/>
      <c r="F185" s="123"/>
      <c r="G185" s="123"/>
      <c r="H185" s="125"/>
      <c r="I185" s="125"/>
      <c r="J185" s="123"/>
      <c r="K185" s="123"/>
      <c r="L185" s="125"/>
      <c r="M185" s="125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25"/>
      <c r="AE185" s="125"/>
      <c r="AF185" s="125"/>
    </row>
    <row r="186" s="5" customFormat="true" ht="12" hidden="false" customHeight="true" outlineLevel="0" collapsed="false">
      <c r="A186" s="132" t="s">
        <v>713</v>
      </c>
      <c r="B186" s="132"/>
      <c r="C186" s="132"/>
      <c r="D186" s="132"/>
      <c r="E186" s="132"/>
      <c r="F186" s="132"/>
      <c r="G186" s="132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</row>
    <row r="187" s="5" customFormat="true" ht="12" hidden="false" customHeight="true" outlineLevel="0" collapsed="false">
      <c r="A187" s="114" t="s">
        <v>459</v>
      </c>
      <c r="B187" s="114"/>
      <c r="C187" s="114"/>
      <c r="D187" s="114"/>
      <c r="E187" s="114"/>
      <c r="F187" s="114"/>
      <c r="G187" s="114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</row>
    <row r="188" s="5" customFormat="true" ht="12" hidden="false" customHeight="true" outlineLevel="0" collapsed="false">
      <c r="A188" s="123" t="s">
        <v>714</v>
      </c>
      <c r="B188" s="123"/>
      <c r="C188" s="123"/>
      <c r="D188" s="123"/>
      <c r="E188" s="123"/>
      <c r="F188" s="123"/>
      <c r="G188" s="123"/>
      <c r="H188" s="125"/>
      <c r="I188" s="125"/>
      <c r="J188" s="123"/>
      <c r="K188" s="123"/>
      <c r="L188" s="125"/>
      <c r="M188" s="125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25"/>
      <c r="AE188" s="125"/>
      <c r="AF188" s="125"/>
    </row>
    <row r="189" s="5" customFormat="true" ht="12" hidden="false" customHeight="true" outlineLevel="0" collapsed="false">
      <c r="A189" s="123" t="s">
        <v>715</v>
      </c>
      <c r="B189" s="123"/>
      <c r="C189" s="123"/>
      <c r="D189" s="123"/>
      <c r="E189" s="123"/>
      <c r="F189" s="123"/>
      <c r="G189" s="123"/>
      <c r="H189" s="125"/>
      <c r="I189" s="125"/>
      <c r="J189" s="123"/>
      <c r="K189" s="123"/>
      <c r="L189" s="125"/>
      <c r="M189" s="125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25"/>
      <c r="AE189" s="125"/>
      <c r="AF189" s="125"/>
    </row>
    <row r="190" s="5" customFormat="true" ht="12" hidden="false" customHeight="true" outlineLevel="0" collapsed="false">
      <c r="A190" s="56" t="s">
        <v>716</v>
      </c>
      <c r="B190" s="56"/>
      <c r="C190" s="56"/>
      <c r="D190" s="56"/>
      <c r="E190" s="56"/>
      <c r="F190" s="56"/>
      <c r="G190" s="56"/>
      <c r="H190" s="57"/>
      <c r="I190" s="57"/>
      <c r="J190" s="57"/>
      <c r="K190" s="57"/>
      <c r="L190" s="125"/>
      <c r="M190" s="125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25"/>
      <c r="AE190" s="125"/>
      <c r="AF190" s="125"/>
    </row>
    <row r="191" s="5" customFormat="true" ht="12.75" hidden="false" customHeight="true" outlineLevel="0" collapsed="false">
      <c r="A191" s="52" t="s">
        <v>717</v>
      </c>
      <c r="B191" s="52"/>
      <c r="C191" s="52"/>
      <c r="D191" s="52"/>
      <c r="E191" s="52"/>
      <c r="F191" s="52"/>
      <c r="G191" s="52"/>
      <c r="H191" s="57"/>
      <c r="I191" s="57"/>
      <c r="J191" s="57"/>
      <c r="K191" s="57"/>
      <c r="L191" s="133" t="n">
        <f aca="false">L30+L34+L175</f>
        <v>4292738.84201654</v>
      </c>
      <c r="M191" s="134" t="n">
        <f aca="false">M175</f>
        <v>0</v>
      </c>
      <c r="N191" s="135" t="n">
        <f aca="false">N30+N34+N175</f>
        <v>850328</v>
      </c>
      <c r="O191" s="135" t="n">
        <f aca="false">O30+O34+O175</f>
        <v>486198.8</v>
      </c>
      <c r="P191" s="135" t="n">
        <f aca="false">P30+P34+P175</f>
        <v>756688.1</v>
      </c>
      <c r="Q191" s="135" t="n">
        <f aca="false">Q30+Q34+Q175</f>
        <v>1009716.36</v>
      </c>
      <c r="R191" s="135" t="n">
        <f aca="false">R30+R34+R175</f>
        <v>370538.562614082</v>
      </c>
      <c r="S191" s="135" t="n">
        <f aca="false">S30+S34+S175</f>
        <v>198332.480166916</v>
      </c>
      <c r="T191" s="135" t="n">
        <f aca="false">T30+T34+T175</f>
        <v>141019.486763242</v>
      </c>
      <c r="U191" s="135" t="n">
        <f aca="false">U30+U34+U175</f>
        <v>94710.192536127</v>
      </c>
      <c r="V191" s="135" t="n">
        <f aca="false">V30+V34+V175</f>
        <v>73052.1192628483</v>
      </c>
      <c r="W191" s="135" t="n">
        <f aca="false">W30+W34+W175</f>
        <v>53678.1725162082</v>
      </c>
      <c r="X191" s="135" t="n">
        <f aca="false">X30+X34+X175</f>
        <v>51813.3282006938</v>
      </c>
      <c r="Y191" s="135" t="n">
        <f aca="false">Y30+Y34+Y175</f>
        <v>46460.2738990046</v>
      </c>
      <c r="Z191" s="135" t="n">
        <f aca="false">Z30+Z34+Z175</f>
        <v>52883.9833973084</v>
      </c>
      <c r="AA191" s="135" t="n">
        <f aca="false">AA30+AA34+AA175</f>
        <v>39896.6824463132</v>
      </c>
      <c r="AB191" s="135" t="n">
        <f aca="false">AB30+AB34+AB175</f>
        <v>31411.2281890391</v>
      </c>
      <c r="AC191" s="135" t="n">
        <f aca="false">AC30+AC34+AC175</f>
        <v>36011.0720247595</v>
      </c>
      <c r="AD191" s="136"/>
      <c r="AE191" s="137" t="n">
        <f aca="false">AE30+AE175</f>
        <v>0</v>
      </c>
      <c r="AF191" s="137"/>
    </row>
    <row r="192" s="5" customFormat="true" ht="12" hidden="false" customHeight="false" outlineLevel="0" collapsed="false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8"/>
      <c r="AE192" s="138"/>
      <c r="AF192" s="138"/>
    </row>
    <row r="193" customFormat="false" ht="12.8" hidden="false" customHeight="false" outlineLevel="0" collapsed="false">
      <c r="A193" s="140"/>
      <c r="B193" s="140"/>
      <c r="C193" s="141"/>
      <c r="D193" s="142"/>
      <c r="E193" s="142"/>
      <c r="F193" s="142"/>
      <c r="G193" s="142"/>
      <c r="H193" s="143"/>
      <c r="I193" s="143"/>
      <c r="J193" s="141"/>
      <c r="K193" s="141"/>
      <c r="L193" s="141"/>
      <c r="M193" s="141"/>
      <c r="N193" s="144"/>
      <c r="O193" s="145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1"/>
      <c r="AE193" s="141"/>
      <c r="AF193" s="141"/>
    </row>
    <row r="194" customFormat="false" ht="12.8" hidden="false" customHeight="false" outlineLevel="0" collapsed="false">
      <c r="A194" s="140"/>
      <c r="B194" s="140"/>
      <c r="C194" s="141"/>
      <c r="D194" s="14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4"/>
      <c r="O194" s="145"/>
      <c r="P194" s="144"/>
      <c r="Q194" s="144"/>
      <c r="R194" s="144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</row>
    <row r="195" s="12" customFormat="true" ht="10.5" hidden="false" customHeight="false" outlineLevel="0" collapsed="false">
      <c r="A195" s="147"/>
      <c r="B195" s="147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48"/>
      <c r="O195" s="148"/>
      <c r="P195" s="148"/>
      <c r="Q195" s="148"/>
      <c r="R195" s="148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</row>
    <row r="196" customFormat="false" ht="12.8" hidden="false" customHeight="false" outlineLevel="0" collapsed="false"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</row>
    <row r="197" customFormat="false" ht="12.75" hidden="true" customHeight="false" outlineLevel="0" collapsed="false">
      <c r="N197" s="149" t="n">
        <v>2020</v>
      </c>
      <c r="O197" s="149"/>
      <c r="P197" s="149"/>
      <c r="Q197" s="149"/>
      <c r="R197" s="149"/>
    </row>
    <row r="198" customFormat="false" ht="12.75" hidden="true" customHeight="false" outlineLevel="0" collapsed="false">
      <c r="L198" s="20" t="s">
        <v>718</v>
      </c>
      <c r="M198" s="20" t="s">
        <v>55</v>
      </c>
      <c r="N198" s="150" t="n">
        <f aca="false">SUM(N199:N200)</f>
        <v>462687.7</v>
      </c>
      <c r="O198" s="151" t="n">
        <f aca="false">SUM(O199:O200)</f>
        <v>462687.7</v>
      </c>
      <c r="P198" s="151" t="n">
        <f aca="false">O198-N198</f>
        <v>0</v>
      </c>
      <c r="Q198" s="149"/>
      <c r="R198" s="149"/>
    </row>
    <row r="199" customFormat="false" ht="12.75" hidden="true" customHeight="false" outlineLevel="0" collapsed="false">
      <c r="M199" s="20" t="s">
        <v>719</v>
      </c>
      <c r="N199" s="150" t="n">
        <f aca="false">N106+N108+N123+N124</f>
        <v>22163.5</v>
      </c>
      <c r="O199" s="151" t="n">
        <v>22163.5</v>
      </c>
      <c r="P199" s="151" t="n">
        <f aca="false">O199-N199</f>
        <v>0</v>
      </c>
      <c r="Q199" s="149"/>
      <c r="R199" s="149"/>
    </row>
    <row r="200" customFormat="false" ht="12.75" hidden="true" customHeight="false" outlineLevel="0" collapsed="false">
      <c r="M200" s="20" t="s">
        <v>720</v>
      </c>
      <c r="N200" s="150" t="n">
        <f aca="false">N107</f>
        <v>440524.2</v>
      </c>
      <c r="O200" s="151" t="n">
        <v>440524.2</v>
      </c>
      <c r="P200" s="151" t="n">
        <f aca="false">O200-N200</f>
        <v>0</v>
      </c>
      <c r="Q200" s="149"/>
      <c r="R200" s="149"/>
    </row>
    <row r="201" customFormat="false" ht="12.75" hidden="true" customHeight="false" outlineLevel="0" collapsed="false">
      <c r="L201" s="20" t="s">
        <v>721</v>
      </c>
      <c r="M201" s="20" t="s">
        <v>55</v>
      </c>
      <c r="N201" s="152" t="e">
        <f aca="false">SUM(N202:N203)</f>
        <v>#REF!</v>
      </c>
      <c r="O201" s="151" t="n">
        <f aca="false">SUM(O202:O203)</f>
        <v>69212.8</v>
      </c>
      <c r="P201" s="151" t="e">
        <f aca="false">O201-N201</f>
        <v>#REF!</v>
      </c>
      <c r="Q201" s="149"/>
      <c r="R201" s="149"/>
    </row>
    <row r="202" customFormat="false" ht="12.75" hidden="true" customHeight="false" outlineLevel="0" collapsed="false">
      <c r="M202" s="20" t="s">
        <v>719</v>
      </c>
      <c r="N202" s="152" t="e">
        <f aca="false">#REF!+#REF!+N110+N111+N112+#REF!+#REF!+N122+N125+N126+N128+N130+N131+N133+N134+N135+N137+N139+N140+N142</f>
        <v>#REF!</v>
      </c>
      <c r="O202" s="151" t="n">
        <v>36572</v>
      </c>
      <c r="P202" s="151" t="e">
        <f aca="false">O202-N202</f>
        <v>#REF!</v>
      </c>
      <c r="Q202" s="149"/>
      <c r="R202" s="149"/>
    </row>
    <row r="203" customFormat="false" ht="12.75" hidden="true" customHeight="false" outlineLevel="0" collapsed="false">
      <c r="M203" s="20" t="s">
        <v>720</v>
      </c>
      <c r="N203" s="152" t="n">
        <f aca="false">N109+N132+N136+N141+N143+N144+N145+N146</f>
        <v>32640.8</v>
      </c>
      <c r="O203" s="151" t="n">
        <v>32640.8</v>
      </c>
      <c r="P203" s="151" t="n">
        <f aca="false">O203-N203</f>
        <v>0</v>
      </c>
      <c r="Q203" s="149"/>
      <c r="R203" s="149"/>
    </row>
    <row r="204" customFormat="false" ht="12.75" hidden="true" customHeight="false" outlineLevel="0" collapsed="false">
      <c r="L204" s="20" t="s">
        <v>722</v>
      </c>
      <c r="M204" s="20" t="s">
        <v>55</v>
      </c>
      <c r="N204" s="153" t="e">
        <f aca="false">SUM(N205:N207)</f>
        <v>#REF!</v>
      </c>
      <c r="O204" s="151" t="n">
        <f aca="false">SUM(O205:O207)</f>
        <v>318427.5</v>
      </c>
      <c r="P204" s="151" t="e">
        <f aca="false">O204-N204</f>
        <v>#REF!</v>
      </c>
      <c r="Q204" s="149"/>
      <c r="R204" s="149"/>
    </row>
    <row r="205" customFormat="false" ht="12.75" hidden="true" customHeight="false" outlineLevel="0" collapsed="false">
      <c r="M205" s="20" t="s">
        <v>719</v>
      </c>
      <c r="N205" s="153" t="e">
        <f aca="false">N33+N38+N40+N44+N45+N46+N47+N48+N53+N54+N55+N57+N58+N59+N101+N104+N105+#REF!</f>
        <v>#REF!</v>
      </c>
      <c r="O205" s="151" t="n">
        <v>127242</v>
      </c>
      <c r="P205" s="151" t="e">
        <f aca="false">O205-N205</f>
        <v>#REF!</v>
      </c>
      <c r="Q205" s="149"/>
      <c r="R205" s="149"/>
    </row>
    <row r="206" customFormat="false" ht="12.75" hidden="true" customHeight="false" outlineLevel="0" collapsed="false">
      <c r="M206" s="20" t="s">
        <v>720</v>
      </c>
      <c r="N206" s="153" t="n">
        <f aca="false">N39+N41+N42+N43+N99</f>
        <v>180606.6</v>
      </c>
      <c r="O206" s="151" t="n">
        <v>180606.6</v>
      </c>
      <c r="P206" s="151" t="n">
        <f aca="false">O206-N206</f>
        <v>0</v>
      </c>
      <c r="Q206" s="149"/>
      <c r="R206" s="149"/>
    </row>
    <row r="207" customFormat="false" ht="12.75" hidden="true" customHeight="false" outlineLevel="0" collapsed="false">
      <c r="M207" s="20" t="s">
        <v>723</v>
      </c>
      <c r="N207" s="153" t="e">
        <f aca="false">N17+#REF!+N18+N19+N20+#REF!+N21</f>
        <v>#REF!</v>
      </c>
      <c r="O207" s="151" t="n">
        <v>10578.9</v>
      </c>
      <c r="P207" s="151" t="e">
        <f aca="false">O207-N207</f>
        <v>#REF!</v>
      </c>
      <c r="Q207" s="149"/>
      <c r="R207" s="154" t="e">
        <f aca="false">N202+N205</f>
        <v>#REF!</v>
      </c>
    </row>
    <row r="208" customFormat="false" ht="12.75" hidden="true" customHeight="false" outlineLevel="0" collapsed="false">
      <c r="L208" s="1" t="s">
        <v>724</v>
      </c>
      <c r="N208" s="155" t="e">
        <f aca="false">N198+N201+N204</f>
        <v>#REF!</v>
      </c>
      <c r="O208" s="155" t="n">
        <f aca="false">O198+O201+O204</f>
        <v>850328</v>
      </c>
      <c r="P208" s="155" t="e">
        <f aca="false">O208-N208</f>
        <v>#REF!</v>
      </c>
      <c r="Q208" s="149"/>
      <c r="R208" s="149"/>
    </row>
    <row r="209" customFormat="false" ht="12.75" hidden="true" customHeight="false" outlineLevel="0" collapsed="false">
      <c r="L209" s="1" t="s">
        <v>725</v>
      </c>
      <c r="N209" s="156" t="e">
        <f aca="false">N191-N208</f>
        <v>#REF!</v>
      </c>
      <c r="O209" s="156" t="e">
        <f aca="false">O208-N208</f>
        <v>#REF!</v>
      </c>
      <c r="P209" s="149"/>
      <c r="Q209" s="149"/>
      <c r="R209" s="149"/>
    </row>
    <row r="210" customFormat="false" ht="12.75" hidden="true" customHeight="false" outlineLevel="0" collapsed="false">
      <c r="N210" s="149"/>
      <c r="O210" s="154"/>
      <c r="P210" s="149"/>
      <c r="Q210" s="149"/>
      <c r="R210" s="149"/>
    </row>
    <row r="211" customFormat="false" ht="12.75" hidden="true" customHeight="false" outlineLevel="0" collapsed="false">
      <c r="M211" s="20" t="s">
        <v>719</v>
      </c>
      <c r="N211" s="151" t="e">
        <f aca="false">N199+N202+N205</f>
        <v>#REF!</v>
      </c>
      <c r="O211" s="151" t="n">
        <v>185977.5</v>
      </c>
      <c r="P211" s="151" t="e">
        <f aca="false">O211-N211</f>
        <v>#REF!</v>
      </c>
      <c r="Q211" s="149"/>
      <c r="R211" s="149"/>
    </row>
    <row r="212" customFormat="false" ht="12.75" hidden="true" customHeight="false" outlineLevel="0" collapsed="false">
      <c r="M212" s="20" t="s">
        <v>720</v>
      </c>
      <c r="N212" s="151" t="n">
        <f aca="false">N200+N203+N206</f>
        <v>653771.6</v>
      </c>
      <c r="O212" s="151" t="n">
        <v>653771.6</v>
      </c>
      <c r="P212" s="151" t="n">
        <f aca="false">O212-N212</f>
        <v>0</v>
      </c>
      <c r="Q212" s="149"/>
      <c r="R212" s="149"/>
    </row>
    <row r="213" customFormat="false" ht="12.75" hidden="true" customHeight="false" outlineLevel="0" collapsed="false">
      <c r="M213" s="20" t="s">
        <v>723</v>
      </c>
      <c r="N213" s="151" t="e">
        <f aca="false">N207</f>
        <v>#REF!</v>
      </c>
      <c r="O213" s="151" t="n">
        <v>10578.9</v>
      </c>
      <c r="P213" s="151" t="e">
        <f aca="false">O213-N213</f>
        <v>#REF!</v>
      </c>
      <c r="Q213" s="149"/>
      <c r="R213" s="149"/>
    </row>
    <row r="214" customFormat="false" ht="12.75" hidden="true" customHeight="false" outlineLevel="0" collapsed="false">
      <c r="M214" s="20" t="s">
        <v>724</v>
      </c>
      <c r="N214" s="155" t="e">
        <f aca="false">SUM(N211:N213)</f>
        <v>#REF!</v>
      </c>
      <c r="O214" s="155" t="n">
        <f aca="false">SUM(O211:O213)</f>
        <v>850328</v>
      </c>
      <c r="P214" s="155" t="e">
        <f aca="false">O214-N214</f>
        <v>#REF!</v>
      </c>
      <c r="Q214" s="149"/>
      <c r="R214" s="149"/>
    </row>
    <row r="215" customFormat="false" ht="12.75" hidden="true" customHeight="false" outlineLevel="0" collapsed="false">
      <c r="N215" s="156" t="e">
        <f aca="false">N208-N214</f>
        <v>#REF!</v>
      </c>
      <c r="O215" s="149"/>
      <c r="P215" s="149"/>
      <c r="Q215" s="149"/>
      <c r="R215" s="149"/>
    </row>
    <row r="216" customFormat="false" ht="12.75" hidden="true" customHeight="false" outlineLevel="0" collapsed="false">
      <c r="M216" s="157"/>
      <c r="N216" s="157" t="s">
        <v>726</v>
      </c>
      <c r="O216" s="157"/>
      <c r="P216" s="149"/>
      <c r="Q216" s="149"/>
      <c r="R216" s="149"/>
    </row>
    <row r="217" customFormat="false" ht="12.75" hidden="true" customHeight="false" outlineLevel="0" collapsed="false">
      <c r="N217" s="1" t="s">
        <v>727</v>
      </c>
      <c r="O217" s="149" t="s">
        <v>728</v>
      </c>
      <c r="P217" s="158" t="s">
        <v>729</v>
      </c>
      <c r="Q217" s="1" t="s">
        <v>730</v>
      </c>
    </row>
    <row r="218" customFormat="false" ht="12.75" hidden="true" customHeight="false" outlineLevel="0" collapsed="false">
      <c r="M218" s="20" t="s">
        <v>719</v>
      </c>
      <c r="N218" s="151" t="n">
        <f aca="false">N219+N220</f>
        <v>241514.6</v>
      </c>
      <c r="O218" s="151" t="e">
        <f aca="false">O219+O220</f>
        <v>#REF!</v>
      </c>
      <c r="P218" s="151" t="n">
        <f aca="false">P219+P220</f>
        <v>207393</v>
      </c>
      <c r="Q218" s="151" t="n">
        <f aca="false">Q219+Q220</f>
        <v>218715.6</v>
      </c>
      <c r="R218" s="151" t="n">
        <f aca="false">N218-Q218</f>
        <v>22799</v>
      </c>
    </row>
    <row r="219" customFormat="false" ht="12.75" hidden="true" customHeight="false" outlineLevel="0" collapsed="false">
      <c r="M219" s="159" t="s">
        <v>731</v>
      </c>
      <c r="N219" s="151" t="n">
        <v>13425.4</v>
      </c>
      <c r="O219" s="151" t="n">
        <f aca="false">O106+O108+O123+O124+O128</f>
        <v>10118.3</v>
      </c>
      <c r="P219" s="151" t="n">
        <v>13425.4</v>
      </c>
      <c r="Q219" s="151" t="n">
        <v>13425.4</v>
      </c>
      <c r="R219" s="151" t="n">
        <f aca="false">N219-Q219</f>
        <v>0</v>
      </c>
    </row>
    <row r="220" customFormat="false" ht="12.75" hidden="true" customHeight="false" outlineLevel="0" collapsed="false">
      <c r="M220" s="159" t="s">
        <v>732</v>
      </c>
      <c r="N220" s="151" t="n">
        <f aca="false">N221+N222+N223</f>
        <v>228089.2</v>
      </c>
      <c r="O220" s="151" t="e">
        <f aca="false">O221+O222+O223</f>
        <v>#REF!</v>
      </c>
      <c r="P220" s="151" t="n">
        <f aca="false">P221+P222+P223</f>
        <v>193967.6</v>
      </c>
      <c r="Q220" s="151" t="n">
        <f aca="false">Q221+Q222+Q223</f>
        <v>205290.2</v>
      </c>
      <c r="R220" s="151" t="n">
        <f aca="false">N220-Q220</f>
        <v>22799</v>
      </c>
      <c r="AD220" s="158"/>
    </row>
    <row r="221" customFormat="false" ht="12.75" hidden="true" customHeight="false" outlineLevel="0" collapsed="false">
      <c r="M221" s="160" t="s">
        <v>733</v>
      </c>
      <c r="N221" s="151" t="n">
        <v>22799</v>
      </c>
      <c r="O221" s="151" t="e">
        <f aca="false">#REF!+#REF!+O110+O111+O112+#REF!+#REF!+O122+O125+O126+O130+O131+O133+O134+O135+O137+O139+O140+O142</f>
        <v>#REF!</v>
      </c>
      <c r="P221" s="151" t="n">
        <v>23254</v>
      </c>
      <c r="Q221" s="151" t="n">
        <v>22799</v>
      </c>
      <c r="R221" s="151" t="n">
        <f aca="false">N221-Q221</f>
        <v>0</v>
      </c>
      <c r="AD221" s="158"/>
    </row>
    <row r="222" customFormat="false" ht="12.75" hidden="true" customHeight="false" outlineLevel="0" collapsed="false">
      <c r="M222" s="160" t="s">
        <v>734</v>
      </c>
      <c r="N222" s="151" t="n">
        <v>172623.5</v>
      </c>
      <c r="O222" s="151" t="e">
        <f aca="false">O33+O38+O40+O44+O45+O46+O47+O48+O53+O54+O55+O57+O58+O59+O105+#REF!</f>
        <v>#REF!</v>
      </c>
      <c r="P222" s="151" t="n">
        <v>170713.6</v>
      </c>
      <c r="Q222" s="152" t="n">
        <v>149824.5</v>
      </c>
      <c r="R222" s="151" t="n">
        <f aca="false">N222-Q222</f>
        <v>22799</v>
      </c>
      <c r="S222" s="158" t="n">
        <f aca="false">Q221+Q222</f>
        <v>172623.5</v>
      </c>
      <c r="AD222" s="158"/>
    </row>
    <row r="223" customFormat="false" ht="12.75" hidden="true" customHeight="false" outlineLevel="0" collapsed="false">
      <c r="M223" s="159" t="s">
        <v>735</v>
      </c>
      <c r="N223" s="151" t="n">
        <v>32666.7</v>
      </c>
      <c r="O223" s="151" t="n">
        <f aca="false">O101</f>
        <v>32666.7</v>
      </c>
      <c r="P223" s="151" t="n">
        <v>0</v>
      </c>
      <c r="Q223" s="152" t="n">
        <v>32666.7</v>
      </c>
      <c r="R223" s="151" t="n">
        <f aca="false">N223-Q223</f>
        <v>0</v>
      </c>
    </row>
    <row r="224" customFormat="false" ht="12.75" hidden="true" customHeight="false" outlineLevel="0" collapsed="false">
      <c r="M224" s="20" t="s">
        <v>720</v>
      </c>
      <c r="N224" s="151" t="n">
        <v>118748.1</v>
      </c>
      <c r="O224" s="151" t="e">
        <f aca="false">O39+O41+O42+O43+#REF!+O99+O107+O109+O132+O136+O141+O143+O144+O145+O146</f>
        <v>#REF!</v>
      </c>
      <c r="P224" s="151" t="n">
        <v>151414.8</v>
      </c>
      <c r="Q224" s="151" t="n">
        <f aca="false">118748.1+22799</f>
        <v>141547.1</v>
      </c>
      <c r="R224" s="151" t="n">
        <f aca="false">N224-Q224</f>
        <v>-22799</v>
      </c>
    </row>
    <row r="225" customFormat="false" ht="12.75" hidden="true" customHeight="false" outlineLevel="0" collapsed="false">
      <c r="M225" s="20" t="s">
        <v>736</v>
      </c>
      <c r="N225" s="151" t="n">
        <v>110707</v>
      </c>
      <c r="O225" s="151" t="n">
        <f aca="false">O100</f>
        <v>105707</v>
      </c>
      <c r="P225" s="151" t="n">
        <v>110707</v>
      </c>
      <c r="Q225" s="151" t="n">
        <v>110707</v>
      </c>
      <c r="R225" s="151" t="n">
        <f aca="false">N225-Q225</f>
        <v>0</v>
      </c>
    </row>
    <row r="226" customFormat="false" ht="12.75" hidden="true" customHeight="false" outlineLevel="0" collapsed="false">
      <c r="M226" s="20" t="s">
        <v>723</v>
      </c>
      <c r="N226" s="151" t="n">
        <v>12227.2</v>
      </c>
      <c r="O226" s="151" t="e">
        <f aca="false">O17+#REF!+O18+O19+#REF!+O21</f>
        <v>#REF!</v>
      </c>
      <c r="P226" s="151" t="n">
        <v>144818.2</v>
      </c>
      <c r="Q226" s="151" t="n">
        <v>12227.2</v>
      </c>
      <c r="R226" s="151" t="n">
        <f aca="false">N226-Q226</f>
        <v>0</v>
      </c>
    </row>
    <row r="227" customFormat="false" ht="12.75" hidden="true" customHeight="false" outlineLevel="0" collapsed="false">
      <c r="M227" s="20" t="s">
        <v>724</v>
      </c>
      <c r="N227" s="155" t="n">
        <f aca="false">N218+N224+N225+N226</f>
        <v>483196.9</v>
      </c>
      <c r="O227" s="155" t="e">
        <f aca="false">O218+O224+O225+O226</f>
        <v>#REF!</v>
      </c>
      <c r="P227" s="155" t="n">
        <f aca="false">P218+P224+P225+P226</f>
        <v>614333</v>
      </c>
      <c r="Q227" s="155" t="n">
        <f aca="false">Q218+Q224+Q225+Q226</f>
        <v>483196.9</v>
      </c>
      <c r="R227" s="155" t="n">
        <f aca="false">N227-Q227</f>
        <v>0</v>
      </c>
    </row>
    <row r="228" customFormat="false" ht="12.75" hidden="true" customHeight="false" outlineLevel="0" collapsed="false">
      <c r="O228" s="151" t="n">
        <v>481742</v>
      </c>
      <c r="P228" s="151" t="n">
        <v>614333</v>
      </c>
    </row>
    <row r="229" customFormat="false" ht="12.75" hidden="true" customHeight="false" outlineLevel="0" collapsed="false">
      <c r="O229" s="151" t="e">
        <f aca="false">O228-O227</f>
        <v>#REF!</v>
      </c>
      <c r="P229" s="151" t="n">
        <f aca="false">P228-P227</f>
        <v>0</v>
      </c>
    </row>
    <row r="230" customFormat="false" ht="12.8" hidden="false" customHeight="false" outlineLevel="0" collapsed="false">
      <c r="P230" s="161"/>
      <c r="Q230" s="161"/>
    </row>
  </sheetData>
  <autoFilter ref="A13:DJ191"/>
  <mergeCells count="39">
    <mergeCell ref="A3:AF3"/>
    <mergeCell ref="A4:AF4"/>
    <mergeCell ref="A5:AF5"/>
    <mergeCell ref="A6:AF6"/>
    <mergeCell ref="F8:G8"/>
    <mergeCell ref="H8:I8"/>
    <mergeCell ref="L8:AF8"/>
    <mergeCell ref="H9:I9"/>
    <mergeCell ref="N9:R9"/>
    <mergeCell ref="AF9:AF13"/>
    <mergeCell ref="A24:G24"/>
    <mergeCell ref="H24:K24"/>
    <mergeCell ref="A30:G30"/>
    <mergeCell ref="H30:K30"/>
    <mergeCell ref="A34:G34"/>
    <mergeCell ref="H34:K34"/>
    <mergeCell ref="A102:G102"/>
    <mergeCell ref="A103:G103"/>
    <mergeCell ref="AI109:BC109"/>
    <mergeCell ref="A175:G175"/>
    <mergeCell ref="H175:K175"/>
    <mergeCell ref="A176:G176"/>
    <mergeCell ref="H176:AF178"/>
    <mergeCell ref="A177:G177"/>
    <mergeCell ref="A178:G178"/>
    <mergeCell ref="A181:G181"/>
    <mergeCell ref="H181:K181"/>
    <mergeCell ref="A182:G182"/>
    <mergeCell ref="H182:AF182"/>
    <mergeCell ref="A183:G183"/>
    <mergeCell ref="H183:AF183"/>
    <mergeCell ref="A186:G186"/>
    <mergeCell ref="H186:AF187"/>
    <mergeCell ref="A187:G187"/>
    <mergeCell ref="A190:G190"/>
    <mergeCell ref="H190:K190"/>
    <mergeCell ref="A191:G191"/>
    <mergeCell ref="H191:K191"/>
    <mergeCell ref="D193:G193"/>
  </mergeCells>
  <conditionalFormatting sqref="L30 C38:C40 C33:K33 AF33 C40:K40 N30:AC30 AE30:AF30 N33:AC33 C166:D166 C150:D153 C149 C104:K105 C154:C159 C47:C48 AF38:AF49 C130:D147 F128:K128 C128:D128 F130:K147 F149:K159 N168:O171 C168:D173 Q167:AC171 F168:K174 N38:AC44 N83:AC84 N90:AC93 AF90:AF93 C53:C55 AF96 N96:AC96 D38:K49 D99:K101 N99:AC101 C115:D115 N115:P115 F115:K115 AF162:AF174 N162:AC166 F162:K166 C162:C164 F117:K117 N117:P117 C117:D117 N53:P54 R53:AC54 N45:P49 R45:AC49 R115:AC115 R117:AC117 C98:I98 J79:K79 C80:K86 C88:K96 C56:K78 AF115 AF117 D51:K55 AF53:AF78 N55:AC78 AF17:AF23 D106:D107 C17:K23 N17:AC23 C108:D112 N104:AC112 F106:K112 AF104:AF112 Q113:Q115 N121:AC160 F121:K126 C121:D126 AF121:AF160">
    <cfRule type="cellIs" priority="2" operator="lessThan" aboveAverage="0" equalAverage="0" bottom="0" percent="0" rank="0" text="" dxfId="0">
      <formula>0</formula>
    </cfRule>
  </conditionalFormatting>
  <conditionalFormatting sqref="D154:D158">
    <cfRule type="cellIs" priority="3" operator="lessThan" aboveAverage="0" equalAverage="0" bottom="0" percent="0" rank="0" text="" dxfId="1">
      <formula>0</formula>
    </cfRule>
  </conditionalFormatting>
  <conditionalFormatting sqref="D149">
    <cfRule type="cellIs" priority="4" operator="lessThan" aboveAverage="0" equalAverage="0" bottom="0" percent="0" rank="0" text="" dxfId="2">
      <formula>0</formula>
    </cfRule>
  </conditionalFormatting>
  <conditionalFormatting sqref="C165">
    <cfRule type="cellIs" priority="5" operator="lessThan" aboveAverage="0" equalAverage="0" bottom="0" percent="0" rank="0" text="" dxfId="3">
      <formula>0</formula>
    </cfRule>
  </conditionalFormatting>
  <conditionalFormatting sqref="C129:D129 F129:I129">
    <cfRule type="cellIs" priority="6" operator="lessThan" aboveAverage="0" equalAverage="0" bottom="0" percent="0" rank="0" text="" dxfId="4">
      <formula>0</formula>
    </cfRule>
  </conditionalFormatting>
  <conditionalFormatting sqref="K129">
    <cfRule type="cellIs" priority="7" operator="lessThan" aboveAverage="0" equalAverage="0" bottom="0" percent="0" rank="0" text="" dxfId="5">
      <formula>0</formula>
    </cfRule>
  </conditionalFormatting>
  <conditionalFormatting sqref="F148:K148 C148:D148">
    <cfRule type="cellIs" priority="8" operator="lessThan" aboveAverage="0" equalAverage="0" bottom="0" percent="0" rank="0" text="" dxfId="6">
      <formula>0</formula>
    </cfRule>
  </conditionalFormatting>
  <conditionalFormatting sqref="C127:D127 F127:K127">
    <cfRule type="cellIs" priority="9" operator="lessThan" aboveAverage="0" equalAverage="0" bottom="0" percent="0" rank="0" text="" dxfId="7">
      <formula>0</formula>
    </cfRule>
  </conditionalFormatting>
  <conditionalFormatting sqref="J129">
    <cfRule type="cellIs" priority="10" operator="lessThan" aboveAverage="0" equalAverage="0" bottom="0" percent="0" rank="0" text="" dxfId="8">
      <formula>0</formula>
    </cfRule>
  </conditionalFormatting>
  <conditionalFormatting sqref="F167:K167 N167:O167 C167:D167">
    <cfRule type="cellIs" priority="11" operator="lessThan" aboveAverage="0" equalAverage="0" bottom="0" percent="0" rank="0" text="" dxfId="9">
      <formula>0</formula>
    </cfRule>
  </conditionalFormatting>
  <conditionalFormatting sqref="P167:P171">
    <cfRule type="cellIs" priority="12" operator="lessThan" aboveAverage="0" equalAverage="0" bottom="0" percent="0" rank="0" text="" dxfId="10">
      <formula>0</formula>
    </cfRule>
  </conditionalFormatting>
  <conditionalFormatting sqref="N172:O172 R172:AC172">
    <cfRule type="cellIs" priority="13" operator="lessThan" aboveAverage="0" equalAverage="0" bottom="0" percent="0" rank="0" text="" dxfId="11">
      <formula>0</formula>
    </cfRule>
  </conditionalFormatting>
  <conditionalFormatting sqref="P172">
    <cfRule type="cellIs" priority="14" operator="lessThan" aboveAverage="0" equalAverage="0" bottom="0" percent="0" rank="0" text="" dxfId="12">
      <formula>0</formula>
    </cfRule>
  </conditionalFormatting>
  <conditionalFormatting sqref="N173:O173 R173:AC173">
    <cfRule type="cellIs" priority="15" operator="lessThan" aboveAverage="0" equalAverage="0" bottom="0" percent="0" rank="0" text="" dxfId="13">
      <formula>0</formula>
    </cfRule>
  </conditionalFormatting>
  <conditionalFormatting sqref="P173">
    <cfRule type="cellIs" priority="16" operator="lessThan" aboveAverage="0" equalAverage="0" bottom="0" percent="0" rank="0" text="" dxfId="14">
      <formula>0</formula>
    </cfRule>
  </conditionalFormatting>
  <conditionalFormatting sqref="P174">
    <cfRule type="cellIs" priority="17" operator="lessThan" aboveAverage="0" equalAverage="0" bottom="0" percent="0" rank="0" text="" dxfId="15">
      <formula>0</formula>
    </cfRule>
  </conditionalFormatting>
  <conditionalFormatting sqref="C49">
    <cfRule type="cellIs" priority="18" operator="lessThan" aboveAverage="0" equalAverage="0" bottom="0" percent="0" rank="0" text="" dxfId="16">
      <formula>0</formula>
    </cfRule>
  </conditionalFormatting>
  <conditionalFormatting sqref="C174">
    <cfRule type="cellIs" priority="19" operator="lessThan" aboveAverage="0" equalAverage="0" bottom="0" percent="0" rank="0" text="" dxfId="17">
      <formula>0</formula>
    </cfRule>
  </conditionalFormatting>
  <conditionalFormatting sqref="D174">
    <cfRule type="cellIs" priority="20" operator="lessThan" aboveAverage="0" equalAverage="0" bottom="0" percent="0" rank="0" text="" dxfId="18">
      <formula>0</formula>
    </cfRule>
  </conditionalFormatting>
  <conditionalFormatting sqref="N174:O174 R174:AC174">
    <cfRule type="cellIs" priority="21" operator="lessThan" aboveAverage="0" equalAverage="0" bottom="0" percent="0" rank="0" text="" dxfId="19">
      <formula>0</formula>
    </cfRule>
  </conditionalFormatting>
  <conditionalFormatting sqref="AF51 N51:P51 R51:AC51">
    <cfRule type="cellIs" priority="22" operator="lessThan" aboveAverage="0" equalAverage="0" bottom="0" percent="0" rank="0" text="" dxfId="20">
      <formula>0</formula>
    </cfRule>
  </conditionalFormatting>
  <conditionalFormatting sqref="AF52 N52:P52 R52:AC52">
    <cfRule type="cellIs" priority="23" operator="lessThan" aboveAverage="0" equalAverage="0" bottom="0" percent="0" rank="0" text="" dxfId="21">
      <formula>0</formula>
    </cfRule>
  </conditionalFormatting>
  <conditionalFormatting sqref="N80:P80 AF80 R80:AC80">
    <cfRule type="cellIs" priority="24" operator="lessThan" aboveAverage="0" equalAverage="0" bottom="0" percent="0" rank="0" text="" dxfId="22">
      <formula>0</formula>
    </cfRule>
  </conditionalFormatting>
  <conditionalFormatting sqref="B51:C52">
    <cfRule type="cellIs" priority="25" operator="lessThan" aboveAverage="0" equalAverage="0" bottom="0" percent="0" rank="0" text="" dxfId="23">
      <formula>0</formula>
    </cfRule>
  </conditionalFormatting>
  <conditionalFormatting sqref="N85:P86 AF85:AF86 R85:AC86">
    <cfRule type="cellIs" priority="26" operator="lessThan" aboveAverage="0" equalAverage="0" bottom="0" percent="0" rank="0" text="" dxfId="24">
      <formula>0</formula>
    </cfRule>
  </conditionalFormatting>
  <conditionalFormatting sqref="N81:P82 AF81:AF82 R81:AC82">
    <cfRule type="cellIs" priority="27" operator="lessThan" aboveAverage="0" equalAverage="0" bottom="0" percent="0" rank="0" text="" dxfId="25">
      <formula>0</formula>
    </cfRule>
  </conditionalFormatting>
  <conditionalFormatting sqref="N88:P89 R88:AC89">
    <cfRule type="cellIs" priority="28" operator="lessThan" aboveAverage="0" equalAverage="0" bottom="0" percent="0" rank="0" text="" dxfId="26">
      <formula>0</formula>
    </cfRule>
  </conditionalFormatting>
  <conditionalFormatting sqref="N94:P95 R94:AC95">
    <cfRule type="cellIs" priority="29" operator="lessThan" aboveAverage="0" equalAverage="0" bottom="0" percent="0" rank="0" text="" dxfId="27">
      <formula>0</formula>
    </cfRule>
  </conditionalFormatting>
  <conditionalFormatting sqref="N98:P98 AF98 R98:AC98">
    <cfRule type="cellIs" priority="30" operator="lessThan" aboveAverage="0" equalAverage="0" bottom="0" percent="0" rank="0" text="" dxfId="28">
      <formula>0</formula>
    </cfRule>
  </conditionalFormatting>
  <conditionalFormatting sqref="J98:K98">
    <cfRule type="cellIs" priority="31" operator="lessThan" aboveAverage="0" equalAverage="0" bottom="0" percent="0" rank="0" text="" dxfId="29">
      <formula>0</formula>
    </cfRule>
  </conditionalFormatting>
  <conditionalFormatting sqref="C118:D119 F118:K118 AF118 F119:I120 N118:P119 C120 R118:AC119">
    <cfRule type="cellIs" priority="32" operator="lessThan" aboveAverage="0" equalAverage="0" bottom="0" percent="0" rank="0" text="" dxfId="30">
      <formula>0</formula>
    </cfRule>
  </conditionalFormatting>
  <conditionalFormatting sqref="J119:K119">
    <cfRule type="cellIs" priority="33" operator="lessThan" aboveAverage="0" equalAverage="0" bottom="0" percent="0" rank="0" text="" dxfId="31">
      <formula>0</formula>
    </cfRule>
  </conditionalFormatting>
  <conditionalFormatting sqref="AF113">
    <cfRule type="cellIs" priority="34" operator="lessThan" aboveAverage="0" equalAverage="0" bottom="0" percent="0" rank="0" text="" dxfId="32">
      <formula>0</formula>
    </cfRule>
  </conditionalFormatting>
  <conditionalFormatting sqref="AF119">
    <cfRule type="cellIs" priority="35" operator="lessThan" aboveAverage="0" equalAverage="0" bottom="0" percent="0" rank="0" text="" dxfId="33">
      <formula>0</formula>
    </cfRule>
  </conditionalFormatting>
  <conditionalFormatting sqref="AF114">
    <cfRule type="cellIs" priority="36" operator="lessThan" aboveAverage="0" equalAverage="0" bottom="0" percent="0" rank="0" text="" dxfId="34">
      <formula>0</formula>
    </cfRule>
  </conditionalFormatting>
  <conditionalFormatting sqref="C161 F161:K161 N161:P161 AF161 R161:AC161">
    <cfRule type="cellIs" priority="37" operator="lessThan" aboveAverage="0" equalAverage="0" bottom="0" percent="0" rank="0" text="" dxfId="35">
      <formula>0</formula>
    </cfRule>
  </conditionalFormatting>
  <conditionalFormatting sqref="C113:D113 N113:P113 F113:I113 R113:AC113">
    <cfRule type="cellIs" priority="38" operator="lessThan" aboveAverage="0" equalAverage="0" bottom="0" percent="0" rank="0" text="" dxfId="36">
      <formula>0</formula>
    </cfRule>
  </conditionalFormatting>
  <conditionalFormatting sqref="J113:K113">
    <cfRule type="cellIs" priority="39" operator="lessThan" aboveAverage="0" equalAverage="0" bottom="0" percent="0" rank="0" text="" dxfId="37">
      <formula>0</formula>
    </cfRule>
  </conditionalFormatting>
  <conditionalFormatting sqref="F114:I114 N114:P114 C114:D114 R114:AC114">
    <cfRule type="cellIs" priority="40" operator="lessThan" aboveAverage="0" equalAverage="0" bottom="0" percent="0" rank="0" text="" dxfId="38">
      <formula>0</formula>
    </cfRule>
  </conditionalFormatting>
  <conditionalFormatting sqref="J114:K114">
    <cfRule type="cellIs" priority="41" operator="lessThan" aboveAverage="0" equalAverage="0" bottom="0" percent="0" rank="0" text="" dxfId="39">
      <formula>0</formula>
    </cfRule>
  </conditionalFormatting>
  <conditionalFormatting sqref="N116:P116 AF116 R116:AC116 C116:D116 F116:K116">
    <cfRule type="cellIs" priority="42" operator="lessThan" aboveAverage="0" equalAverage="0" bottom="0" percent="0" rank="0" text="" dxfId="40">
      <formula>0</formula>
    </cfRule>
  </conditionalFormatting>
  <conditionalFormatting sqref="D120">
    <cfRule type="cellIs" priority="43" operator="lessThan" aboveAverage="0" equalAverage="0" bottom="0" percent="0" rank="0" text="" dxfId="41">
      <formula>0</formula>
    </cfRule>
  </conditionalFormatting>
  <conditionalFormatting sqref="J120:K120">
    <cfRule type="cellIs" priority="44" operator="lessThan" aboveAverage="0" equalAverage="0" bottom="0" percent="0" rank="0" text="" dxfId="42">
      <formula>0</formula>
    </cfRule>
  </conditionalFormatting>
  <conditionalFormatting sqref="AF120 N120:P120 R120:AC120">
    <cfRule type="cellIs" priority="45" operator="lessThan" aboveAverage="0" equalAverage="0" bottom="0" percent="0" rank="0" text="" dxfId="43">
      <formula>0</formula>
    </cfRule>
  </conditionalFormatting>
  <conditionalFormatting sqref="Q85:Q86 Q88:Q89">
    <cfRule type="cellIs" priority="46" operator="lessThan" aboveAverage="0" equalAverage="0" bottom="0" percent="0" rank="0" text="" dxfId="44">
      <formula>0</formula>
    </cfRule>
  </conditionalFormatting>
  <conditionalFormatting sqref="Q80:Q82">
    <cfRule type="cellIs" priority="47" operator="lessThan" aboveAverage="0" equalAverage="0" bottom="0" percent="0" rank="0" text="" dxfId="45">
      <formula>0</formula>
    </cfRule>
  </conditionalFormatting>
  <conditionalFormatting sqref="Q45:Q49 Q51:Q54">
    <cfRule type="cellIs" priority="48" operator="lessThan" aboveAverage="0" equalAverage="0" bottom="0" percent="0" rank="0" text="" dxfId="46">
      <formula>0</formula>
    </cfRule>
  </conditionalFormatting>
  <conditionalFormatting sqref="Q94:Q95">
    <cfRule type="cellIs" priority="49" operator="lessThan" aboveAverage="0" equalAverage="0" bottom="0" percent="0" rank="0" text="" dxfId="47">
      <formula>0</formula>
    </cfRule>
  </conditionalFormatting>
  <conditionalFormatting sqref="Q98">
    <cfRule type="cellIs" priority="50" operator="lessThan" aboveAverage="0" equalAverage="0" bottom="0" percent="0" rank="0" text="" dxfId="48">
      <formula>0</formula>
    </cfRule>
  </conditionalFormatting>
  <conditionalFormatting sqref="Q116:Q120">
    <cfRule type="cellIs" priority="51" operator="lessThan" aboveAverage="0" equalAverage="0" bottom="0" percent="0" rank="0" text="" dxfId="49">
      <formula>0</formula>
    </cfRule>
  </conditionalFormatting>
  <conditionalFormatting sqref="Q161">
    <cfRule type="cellIs" priority="52" operator="lessThan" aboveAverage="0" equalAverage="0" bottom="0" percent="0" rank="0" text="" dxfId="50">
      <formula>0</formula>
    </cfRule>
  </conditionalFormatting>
  <conditionalFormatting sqref="Q172:Q174">
    <cfRule type="cellIs" priority="53" operator="lessThan" aboveAverage="0" equalAverage="0" bottom="0" percent="0" rank="0" text="" dxfId="51">
      <formula>0</formula>
    </cfRule>
  </conditionalFormatting>
  <conditionalFormatting sqref="N97:AC97 C97:K97">
    <cfRule type="cellIs" priority="54" operator="lessThan" aboveAverage="0" equalAverage="0" bottom="0" percent="0" rank="0" text="" dxfId="52">
      <formula>0</formula>
    </cfRule>
  </conditionalFormatting>
  <conditionalFormatting sqref="AF97">
    <cfRule type="cellIs" priority="55" operator="lessThan" aboveAverage="0" equalAverage="0" bottom="0" percent="0" rank="0" text="" dxfId="53">
      <formula>0</formula>
    </cfRule>
  </conditionalFormatting>
  <conditionalFormatting sqref="C79:I79">
    <cfRule type="cellIs" priority="56" operator="lessThan" aboveAverage="0" equalAverage="0" bottom="0" percent="0" rank="0" text="" dxfId="54">
      <formula>0</formula>
    </cfRule>
  </conditionalFormatting>
  <conditionalFormatting sqref="N79:AC79">
    <cfRule type="cellIs" priority="57" operator="lessThan" aboveAverage="0" equalAverage="0" bottom="0" percent="0" rank="0" text="" dxfId="55">
      <formula>0</formula>
    </cfRule>
  </conditionalFormatting>
  <conditionalFormatting sqref="C87:K87">
    <cfRule type="cellIs" priority="58" operator="lessThan" aboveAverage="0" equalAverage="0" bottom="0" percent="0" rank="0" text="" dxfId="56">
      <formula>0</formula>
    </cfRule>
  </conditionalFormatting>
  <conditionalFormatting sqref="N87:P87 R87:AC87">
    <cfRule type="cellIs" priority="59" operator="lessThan" aboveAverage="0" equalAverage="0" bottom="0" percent="0" rank="0" text="" dxfId="57">
      <formula>0</formula>
    </cfRule>
  </conditionalFormatting>
  <conditionalFormatting sqref="Q87">
    <cfRule type="cellIs" priority="60" operator="lessThan" aboveAverage="0" equalAverage="0" bottom="0" percent="0" rank="0" text="" dxfId="58">
      <formula>0</formula>
    </cfRule>
  </conditionalFormatting>
  <conditionalFormatting sqref="C160 F160:K160">
    <cfRule type="cellIs" priority="61" operator="lessThan" aboveAverage="0" equalAverage="0" bottom="0" percent="0" rank="0" text="" dxfId="59">
      <formula>0</formula>
    </cfRule>
  </conditionalFormatting>
  <conditionalFormatting sqref="D50:K50">
    <cfRule type="cellIs" priority="62" operator="lessThan" aboveAverage="0" equalAverage="0" bottom="0" percent="0" rank="0" text="" dxfId="60">
      <formula>0</formula>
    </cfRule>
  </conditionalFormatting>
  <conditionalFormatting sqref="C50">
    <cfRule type="cellIs" priority="63" operator="lessThan" aboveAverage="0" equalAverage="0" bottom="0" percent="0" rank="0" text="" dxfId="61">
      <formula>0</formula>
    </cfRule>
  </conditionalFormatting>
  <conditionalFormatting sqref="AF50 N50:P50 R50:AC50">
    <cfRule type="cellIs" priority="64" operator="lessThan" aboveAverage="0" equalAverage="0" bottom="0" percent="0" rank="0" text="" dxfId="62">
      <formula>0</formula>
    </cfRule>
  </conditionalFormatting>
  <conditionalFormatting sqref="Q50">
    <cfRule type="cellIs" priority="65" operator="lessThan" aboveAverage="0" equalAverage="0" bottom="0" percent="0" rank="0" text="" dxfId="63">
      <formula>0</formula>
    </cfRule>
  </conditionalFormatting>
  <dataValidations count="5">
    <dataValidation allowBlank="true" errorStyle="stop" operator="between" showDropDown="false" showErrorMessage="true" showInputMessage="true" sqref="AF138:AF147 AF150:AF153 AF159 AF161:AF174" type="list">
      <formula1>"Амортизация ДПМ,Амортизация Э/Э,Амортизация Т/Э комб,Амортизация Т/Э некомб,Прибыль в тарифах,Прибыль от ТП,Кредиты,Прочие собственные,Бюджетное финансирование,Металлолом,х"</formula1>
      <formula2>0</formula2>
    </dataValidation>
    <dataValidation allowBlank="true" errorStyle="stop" operator="between" showDropDown="false" showErrorMessage="true" showInputMessage="true" sqref="AF17:AF23 AF33 AF38:AF78 AF80:AF82 AF85:AF86 AF90:AF93 AF96:AF98 AF104:AF137 AF148:AF149 AF154:AF158 AF160" type="list">
      <formula1>"Амортизация Э/Э,Амортизация Т/Э комб,Амортизация Т/Э некомб,Прибыль в тарифах,Прибыль от ТП,Кредиты,Прочие собственные,Бюджетное финансирование,прочие источники финансирования,х"</formula1>
      <formula2>0</formula2>
    </dataValidation>
    <dataValidation allowBlank="true" errorStyle="stop" operator="between" showDropDown="false" showErrorMessage="true" showInputMessage="true" sqref="J105:K105 K108:K130 J110 J113:J122 J128:J130 K132:K136 K138:K146 J142:J146 J148:K151 J154:K166 J170:J171" type="list">
      <formula1>"2017,2018,2019,2020,2021,2023"</formula1>
      <formula2>0</formula2>
    </dataValidation>
    <dataValidation allowBlank="true" errorStyle="stop" operator="between" showDropDown="false" showErrorMessage="true" showInputMessage="true" sqref="J106:K107 J108:J109 J111:J112 J123:J127 J131:K131 J132:J138 K137 J139:J141" type="list">
      <formula1>"ранее 2011,2012,2013,2014,2015,2016,2017,2018,2019"</formula1>
      <formula2>0</formula2>
    </dataValidation>
    <dataValidation allowBlank="true" errorStyle="stop" operator="between" showDropDown="false" showErrorMessage="true" showInputMessage="false" sqref="B51:C52" type="none">
      <formula1>0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3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96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IF3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7" activeCellId="0" sqref="A37"/>
    </sheetView>
  </sheetViews>
  <sheetFormatPr defaultColWidth="1.1484375" defaultRowHeight="12.75" zeroHeight="false" outlineLevelRow="0" outlineLevelCol="0"/>
  <cols>
    <col collapsed="false" customWidth="false" hidden="false" outlineLevel="0" max="75" min="1" style="1" width="1.14"/>
    <col collapsed="false" customWidth="true" hidden="false" outlineLevel="0" max="76" min="76" style="1" width="5.7"/>
    <col collapsed="false" customWidth="false" hidden="false" outlineLevel="0" max="1024" min="77" style="1" width="1.14"/>
  </cols>
  <sheetData>
    <row r="1" s="5" customFormat="true" ht="12" hidden="false" customHeight="false" outlineLevel="0" collapsed="false">
      <c r="EK1" s="6" t="s">
        <v>737</v>
      </c>
    </row>
    <row r="3" s="8" customFormat="true" ht="15.75" hidden="false" customHeight="false" outlineLevel="0" collapsed="false">
      <c r="A3" s="7" t="s">
        <v>738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</row>
    <row r="4" s="8" customFormat="true" ht="15.75" hidden="false" customHeight="false" outlineLevel="0" collapsed="false">
      <c r="A4" s="7" t="s">
        <v>739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</row>
    <row r="5" s="8" customFormat="true" ht="15.75" hidden="false" customHeight="false" outlineLevel="0" collapsed="false">
      <c r="A5" s="7" t="s">
        <v>740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</row>
    <row r="6" s="12" customFormat="true" ht="10.5" hidden="false" customHeight="false" outlineLevel="0" collapsed="false">
      <c r="A6" s="28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</row>
    <row r="7" s="8" customFormat="true" ht="15.75" hidden="false" customHeight="false" outlineLevel="0" collapsed="false">
      <c r="DR7" s="162" t="s">
        <v>741</v>
      </c>
      <c r="DS7" s="163" t="s">
        <v>15</v>
      </c>
      <c r="DT7" s="163"/>
      <c r="DU7" s="163"/>
      <c r="DV7" s="163"/>
      <c r="DW7" s="163"/>
      <c r="DX7" s="163"/>
      <c r="DY7" s="163"/>
      <c r="DZ7" s="163"/>
      <c r="EA7" s="163"/>
      <c r="EB7" s="163"/>
      <c r="EC7" s="164" t="s">
        <v>742</v>
      </c>
      <c r="EK7" s="162"/>
    </row>
    <row r="9" customFormat="false" ht="12.75" hidden="false" customHeight="false" outlineLevel="0" collapsed="false">
      <c r="A9" s="165" t="s">
        <v>39</v>
      </c>
      <c r="B9" s="165"/>
      <c r="C9" s="165"/>
      <c r="D9" s="165"/>
      <c r="E9" s="166" t="s">
        <v>743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 t="s">
        <v>51</v>
      </c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 t="s">
        <v>744</v>
      </c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7" t="s">
        <v>745</v>
      </c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</row>
    <row r="10" customFormat="false" ht="12.75" hidden="false" customHeight="false" outlineLevel="0" collapsed="false">
      <c r="A10" s="168" t="s">
        <v>47</v>
      </c>
      <c r="B10" s="168"/>
      <c r="C10" s="168"/>
      <c r="D10" s="16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 t="s">
        <v>746</v>
      </c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70" t="s">
        <v>747</v>
      </c>
      <c r="CK10" s="170"/>
      <c r="CL10" s="170"/>
      <c r="CM10" s="170"/>
      <c r="CN10" s="170"/>
      <c r="CO10" s="170"/>
      <c r="CP10" s="170"/>
      <c r="CQ10" s="170"/>
      <c r="CR10" s="170"/>
      <c r="CS10" s="167" t="s">
        <v>748</v>
      </c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</row>
    <row r="11" customFormat="false" ht="12.75" hidden="false" customHeight="true" outlineLevel="0" collapsed="false">
      <c r="A11" s="171"/>
      <c r="B11" s="171"/>
      <c r="C11" s="171"/>
      <c r="D11" s="171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 t="s">
        <v>749</v>
      </c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 t="s">
        <v>750</v>
      </c>
      <c r="CK11" s="170"/>
      <c r="CL11" s="170"/>
      <c r="CM11" s="170"/>
      <c r="CN11" s="170"/>
      <c r="CO11" s="170"/>
      <c r="CP11" s="170"/>
      <c r="CQ11" s="170"/>
      <c r="CR11" s="170"/>
      <c r="CS11" s="170" t="n">
        <v>2020</v>
      </c>
      <c r="CT11" s="170"/>
      <c r="CU11" s="170"/>
      <c r="CV11" s="170"/>
      <c r="CW11" s="170"/>
      <c r="CX11" s="170"/>
      <c r="CY11" s="170"/>
      <c r="CZ11" s="170"/>
      <c r="DA11" s="170"/>
      <c r="DB11" s="170" t="n">
        <v>2021</v>
      </c>
      <c r="DC11" s="170"/>
      <c r="DD11" s="170"/>
      <c r="DE11" s="170"/>
      <c r="DF11" s="170"/>
      <c r="DG11" s="170"/>
      <c r="DH11" s="170"/>
      <c r="DI11" s="170"/>
      <c r="DJ11" s="170"/>
      <c r="DK11" s="170" t="n">
        <v>2022</v>
      </c>
      <c r="DL11" s="170"/>
      <c r="DM11" s="170"/>
      <c r="DN11" s="170"/>
      <c r="DO11" s="170"/>
      <c r="DP11" s="170"/>
      <c r="DQ11" s="170"/>
      <c r="DR11" s="170"/>
      <c r="DS11" s="170"/>
      <c r="DT11" s="170" t="n">
        <v>2023</v>
      </c>
      <c r="DU11" s="170"/>
      <c r="DV11" s="170"/>
      <c r="DW11" s="170"/>
      <c r="DX11" s="170"/>
      <c r="DY11" s="170"/>
      <c r="DZ11" s="170"/>
      <c r="EA11" s="170"/>
      <c r="EB11" s="170"/>
      <c r="EC11" s="172" t="n">
        <v>2024</v>
      </c>
      <c r="ED11" s="172"/>
      <c r="EE11" s="172"/>
      <c r="EF11" s="172"/>
      <c r="EG11" s="172"/>
      <c r="EH11" s="172"/>
      <c r="EI11" s="172"/>
      <c r="EJ11" s="172"/>
      <c r="EK11" s="172"/>
      <c r="EL11" s="172" t="n">
        <v>2025</v>
      </c>
      <c r="EM11" s="172"/>
      <c r="EN11" s="172"/>
      <c r="EO11" s="172"/>
      <c r="EP11" s="172"/>
      <c r="EQ11" s="172"/>
      <c r="ER11" s="172"/>
      <c r="ES11" s="172"/>
      <c r="ET11" s="172"/>
      <c r="EU11" s="172" t="n">
        <v>2026</v>
      </c>
      <c r="EV11" s="172"/>
      <c r="EW11" s="172"/>
      <c r="EX11" s="172"/>
      <c r="EY11" s="172"/>
      <c r="EZ11" s="172"/>
      <c r="FA11" s="172"/>
      <c r="FB11" s="172"/>
      <c r="FC11" s="172"/>
      <c r="FD11" s="172" t="n">
        <v>2027</v>
      </c>
      <c r="FE11" s="172"/>
      <c r="FF11" s="172"/>
      <c r="FG11" s="172"/>
      <c r="FH11" s="172"/>
      <c r="FI11" s="172"/>
      <c r="FJ11" s="172"/>
      <c r="FK11" s="172"/>
      <c r="FL11" s="172"/>
      <c r="FM11" s="172" t="n">
        <v>2028</v>
      </c>
      <c r="FN11" s="172"/>
      <c r="FO11" s="172"/>
      <c r="FP11" s="172"/>
      <c r="FQ11" s="172"/>
      <c r="FR11" s="172"/>
      <c r="FS11" s="172"/>
      <c r="FT11" s="172"/>
      <c r="FU11" s="172"/>
      <c r="FV11" s="172" t="n">
        <v>2029</v>
      </c>
      <c r="FW11" s="172"/>
      <c r="FX11" s="172"/>
      <c r="FY11" s="172"/>
      <c r="FZ11" s="172"/>
      <c r="GA11" s="172"/>
      <c r="GB11" s="172"/>
      <c r="GC11" s="172"/>
      <c r="GD11" s="172"/>
      <c r="GE11" s="172" t="n">
        <v>2030</v>
      </c>
      <c r="GF11" s="172"/>
      <c r="GG11" s="172"/>
      <c r="GH11" s="172"/>
      <c r="GI11" s="172"/>
      <c r="GJ11" s="172"/>
      <c r="GK11" s="172"/>
      <c r="GL11" s="172"/>
      <c r="GM11" s="172"/>
      <c r="GN11" s="172" t="n">
        <v>2031</v>
      </c>
      <c r="GO11" s="172"/>
      <c r="GP11" s="172"/>
      <c r="GQ11" s="172"/>
      <c r="GR11" s="172"/>
      <c r="GS11" s="172"/>
      <c r="GT11" s="172"/>
      <c r="GU11" s="172"/>
      <c r="GV11" s="172"/>
      <c r="GW11" s="172" t="n">
        <v>2032</v>
      </c>
      <c r="GX11" s="172"/>
      <c r="GY11" s="172"/>
      <c r="GZ11" s="172"/>
      <c r="HA11" s="172"/>
      <c r="HB11" s="172"/>
      <c r="HC11" s="172"/>
      <c r="HD11" s="172"/>
      <c r="HE11" s="172"/>
      <c r="HF11" s="172" t="n">
        <v>2033</v>
      </c>
      <c r="HG11" s="172"/>
      <c r="HH11" s="172"/>
      <c r="HI11" s="172"/>
      <c r="HJ11" s="172"/>
      <c r="HK11" s="172"/>
      <c r="HL11" s="172"/>
      <c r="HM11" s="172"/>
      <c r="HN11" s="172"/>
      <c r="HO11" s="172" t="n">
        <v>2034</v>
      </c>
      <c r="HP11" s="172"/>
      <c r="HQ11" s="172"/>
      <c r="HR11" s="172"/>
      <c r="HS11" s="172"/>
      <c r="HT11" s="172"/>
      <c r="HU11" s="172"/>
      <c r="HV11" s="172"/>
      <c r="HW11" s="172"/>
      <c r="HX11" s="172" t="n">
        <v>2035</v>
      </c>
      <c r="HY11" s="172"/>
      <c r="HZ11" s="172"/>
      <c r="IA11" s="172"/>
      <c r="IB11" s="172"/>
      <c r="IC11" s="172"/>
      <c r="ID11" s="172"/>
      <c r="IE11" s="172"/>
      <c r="IF11" s="172"/>
    </row>
    <row r="12" customFormat="false" ht="12.75" hidden="false" customHeight="true" outlineLevel="0" collapsed="false">
      <c r="A12" s="168"/>
      <c r="B12" s="168"/>
      <c r="C12" s="168"/>
      <c r="D12" s="168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70" t="s">
        <v>751</v>
      </c>
      <c r="CK12" s="170"/>
      <c r="CL12" s="170"/>
      <c r="CM12" s="170"/>
      <c r="CN12" s="170"/>
      <c r="CO12" s="170"/>
      <c r="CP12" s="170"/>
      <c r="CQ12" s="170"/>
      <c r="CR12" s="170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</row>
    <row r="13" s="176" customFormat="true" ht="12.75" hidden="false" customHeight="false" outlineLevel="0" collapsed="false">
      <c r="A13" s="174" t="s">
        <v>90</v>
      </c>
      <c r="B13" s="174"/>
      <c r="C13" s="174"/>
      <c r="D13" s="174"/>
      <c r="E13" s="174" t="s">
        <v>91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 t="s">
        <v>92</v>
      </c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 t="s">
        <v>93</v>
      </c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5" t="n">
        <v>5</v>
      </c>
      <c r="CK13" s="175"/>
      <c r="CL13" s="175"/>
      <c r="CM13" s="175"/>
      <c r="CN13" s="175"/>
      <c r="CO13" s="175"/>
      <c r="CP13" s="175"/>
      <c r="CQ13" s="175"/>
      <c r="CR13" s="175"/>
      <c r="CS13" s="167" t="n">
        <v>6</v>
      </c>
      <c r="CT13" s="167"/>
      <c r="CU13" s="167"/>
      <c r="CV13" s="167"/>
      <c r="CW13" s="167"/>
      <c r="CX13" s="167"/>
      <c r="CY13" s="167"/>
      <c r="CZ13" s="167"/>
      <c r="DA13" s="167"/>
      <c r="DB13" s="167" t="n">
        <v>7</v>
      </c>
      <c r="DC13" s="167"/>
      <c r="DD13" s="167"/>
      <c r="DE13" s="167"/>
      <c r="DF13" s="167"/>
      <c r="DG13" s="167"/>
      <c r="DH13" s="167"/>
      <c r="DI13" s="167"/>
      <c r="DJ13" s="167"/>
      <c r="DK13" s="167" t="n">
        <v>8</v>
      </c>
      <c r="DL13" s="167"/>
      <c r="DM13" s="167"/>
      <c r="DN13" s="167"/>
      <c r="DO13" s="167"/>
      <c r="DP13" s="167"/>
      <c r="DQ13" s="167"/>
      <c r="DR13" s="167"/>
      <c r="DS13" s="167"/>
      <c r="DT13" s="167" t="n">
        <v>9</v>
      </c>
      <c r="DU13" s="167"/>
      <c r="DV13" s="167"/>
      <c r="DW13" s="167"/>
      <c r="DX13" s="167"/>
      <c r="DY13" s="167"/>
      <c r="DZ13" s="167"/>
      <c r="EA13" s="167"/>
      <c r="EB13" s="167"/>
      <c r="EC13" s="167" t="n">
        <v>10</v>
      </c>
      <c r="ED13" s="167"/>
      <c r="EE13" s="167"/>
      <c r="EF13" s="167"/>
      <c r="EG13" s="167"/>
      <c r="EH13" s="167"/>
      <c r="EI13" s="167"/>
      <c r="EJ13" s="167"/>
      <c r="EK13" s="167"/>
      <c r="EL13" s="167" t="n">
        <v>10</v>
      </c>
      <c r="EM13" s="167"/>
      <c r="EN13" s="167"/>
      <c r="EO13" s="167"/>
      <c r="EP13" s="167"/>
      <c r="EQ13" s="167"/>
      <c r="ER13" s="167"/>
      <c r="ES13" s="167"/>
      <c r="ET13" s="167"/>
      <c r="EU13" s="167" t="n">
        <v>10</v>
      </c>
      <c r="EV13" s="167"/>
      <c r="EW13" s="167"/>
      <c r="EX13" s="167"/>
      <c r="EY13" s="167"/>
      <c r="EZ13" s="167"/>
      <c r="FA13" s="167"/>
      <c r="FB13" s="167"/>
      <c r="FC13" s="167"/>
      <c r="FD13" s="167" t="n">
        <v>10</v>
      </c>
      <c r="FE13" s="167"/>
      <c r="FF13" s="167"/>
      <c r="FG13" s="167"/>
      <c r="FH13" s="167"/>
      <c r="FI13" s="167"/>
      <c r="FJ13" s="167"/>
      <c r="FK13" s="167"/>
      <c r="FL13" s="167"/>
      <c r="FM13" s="167" t="n">
        <v>10</v>
      </c>
      <c r="FN13" s="167"/>
      <c r="FO13" s="167"/>
      <c r="FP13" s="167"/>
      <c r="FQ13" s="167"/>
      <c r="FR13" s="167"/>
      <c r="FS13" s="167"/>
      <c r="FT13" s="167"/>
      <c r="FU13" s="167"/>
      <c r="FV13" s="167" t="n">
        <v>10</v>
      </c>
      <c r="FW13" s="167"/>
      <c r="FX13" s="167"/>
      <c r="FY13" s="167"/>
      <c r="FZ13" s="167"/>
      <c r="GA13" s="167"/>
      <c r="GB13" s="167"/>
      <c r="GC13" s="167"/>
      <c r="GD13" s="167"/>
      <c r="GE13" s="167" t="n">
        <v>10</v>
      </c>
      <c r="GF13" s="167"/>
      <c r="GG13" s="167"/>
      <c r="GH13" s="167"/>
      <c r="GI13" s="167"/>
      <c r="GJ13" s="167"/>
      <c r="GK13" s="167"/>
      <c r="GL13" s="167"/>
      <c r="GM13" s="167"/>
      <c r="GN13" s="167" t="n">
        <v>10</v>
      </c>
      <c r="GO13" s="167"/>
      <c r="GP13" s="167"/>
      <c r="GQ13" s="167"/>
      <c r="GR13" s="167"/>
      <c r="GS13" s="167"/>
      <c r="GT13" s="167"/>
      <c r="GU13" s="167"/>
      <c r="GV13" s="167"/>
      <c r="GW13" s="167" t="n">
        <v>10</v>
      </c>
      <c r="GX13" s="167"/>
      <c r="GY13" s="167"/>
      <c r="GZ13" s="167"/>
      <c r="HA13" s="167"/>
      <c r="HB13" s="167"/>
      <c r="HC13" s="167"/>
      <c r="HD13" s="167"/>
      <c r="HE13" s="167"/>
      <c r="HF13" s="167" t="n">
        <v>10</v>
      </c>
      <c r="HG13" s="167"/>
      <c r="HH13" s="167"/>
      <c r="HI13" s="167"/>
      <c r="HJ13" s="167"/>
      <c r="HK13" s="167"/>
      <c r="HL13" s="167"/>
      <c r="HM13" s="167"/>
      <c r="HN13" s="167"/>
      <c r="HO13" s="167" t="n">
        <v>10</v>
      </c>
      <c r="HP13" s="167"/>
      <c r="HQ13" s="167"/>
      <c r="HR13" s="167"/>
      <c r="HS13" s="167"/>
      <c r="HT13" s="167"/>
      <c r="HU13" s="167"/>
      <c r="HV13" s="167"/>
      <c r="HW13" s="167"/>
      <c r="HX13" s="167" t="n">
        <v>10</v>
      </c>
      <c r="HY13" s="167"/>
      <c r="HZ13" s="167"/>
      <c r="IA13" s="167"/>
      <c r="IB13" s="167"/>
      <c r="IC13" s="167"/>
      <c r="ID13" s="167"/>
      <c r="IE13" s="167"/>
      <c r="IF13" s="167"/>
    </row>
    <row r="14" customFormat="false" ht="15" hidden="false" customHeight="true" outlineLevel="0" collapsed="false">
      <c r="A14" s="177" t="s">
        <v>90</v>
      </c>
      <c r="B14" s="177"/>
      <c r="C14" s="177"/>
      <c r="D14" s="177"/>
      <c r="E14" s="178" t="s">
        <v>752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7" t="s">
        <v>753</v>
      </c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9" t="n">
        <v>0</v>
      </c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179" t="n">
        <v>0</v>
      </c>
      <c r="CK14" s="179"/>
      <c r="CL14" s="179"/>
      <c r="CM14" s="179"/>
      <c r="CN14" s="179"/>
      <c r="CO14" s="179"/>
      <c r="CP14" s="179"/>
      <c r="CQ14" s="179"/>
      <c r="CR14" s="179"/>
      <c r="CS14" s="179" t="n">
        <v>0</v>
      </c>
      <c r="CT14" s="179"/>
      <c r="CU14" s="179"/>
      <c r="CV14" s="179"/>
      <c r="CW14" s="179"/>
      <c r="CX14" s="179"/>
      <c r="CY14" s="179"/>
      <c r="CZ14" s="179"/>
      <c r="DA14" s="179"/>
      <c r="DB14" s="179" t="n">
        <v>0</v>
      </c>
      <c r="DC14" s="179"/>
      <c r="DD14" s="179"/>
      <c r="DE14" s="179"/>
      <c r="DF14" s="179"/>
      <c r="DG14" s="179"/>
      <c r="DH14" s="179"/>
      <c r="DI14" s="179"/>
      <c r="DJ14" s="179"/>
      <c r="DK14" s="179" t="n">
        <v>0</v>
      </c>
      <c r="DL14" s="179"/>
      <c r="DM14" s="179"/>
      <c r="DN14" s="179"/>
      <c r="DO14" s="179"/>
      <c r="DP14" s="179"/>
      <c r="DQ14" s="179"/>
      <c r="DR14" s="179"/>
      <c r="DS14" s="179"/>
      <c r="DT14" s="179" t="n">
        <v>0</v>
      </c>
      <c r="DU14" s="179"/>
      <c r="DV14" s="179"/>
      <c r="DW14" s="179"/>
      <c r="DX14" s="179"/>
      <c r="DY14" s="179"/>
      <c r="DZ14" s="179"/>
      <c r="EA14" s="179"/>
      <c r="EB14" s="179"/>
      <c r="EC14" s="179" t="n">
        <v>0</v>
      </c>
      <c r="ED14" s="179"/>
      <c r="EE14" s="179"/>
      <c r="EF14" s="179"/>
      <c r="EG14" s="179"/>
      <c r="EH14" s="179"/>
      <c r="EI14" s="179"/>
      <c r="EJ14" s="179"/>
      <c r="EK14" s="179"/>
      <c r="EL14" s="179" t="n">
        <v>0</v>
      </c>
      <c r="EM14" s="179"/>
      <c r="EN14" s="179"/>
      <c r="EO14" s="179"/>
      <c r="EP14" s="179"/>
      <c r="EQ14" s="179"/>
      <c r="ER14" s="179"/>
      <c r="ES14" s="179"/>
      <c r="ET14" s="179"/>
      <c r="EU14" s="179" t="n">
        <v>0</v>
      </c>
      <c r="EV14" s="179"/>
      <c r="EW14" s="179"/>
      <c r="EX14" s="179"/>
      <c r="EY14" s="179"/>
      <c r="EZ14" s="179"/>
      <c r="FA14" s="179"/>
      <c r="FB14" s="179"/>
      <c r="FC14" s="179"/>
      <c r="FD14" s="179" t="n">
        <v>0</v>
      </c>
      <c r="FE14" s="179"/>
      <c r="FF14" s="179"/>
      <c r="FG14" s="179"/>
      <c r="FH14" s="179"/>
      <c r="FI14" s="179"/>
      <c r="FJ14" s="179"/>
      <c r="FK14" s="179"/>
      <c r="FL14" s="179"/>
      <c r="FM14" s="179" t="n">
        <v>0</v>
      </c>
      <c r="FN14" s="179"/>
      <c r="FO14" s="179"/>
      <c r="FP14" s="179"/>
      <c r="FQ14" s="179"/>
      <c r="FR14" s="179"/>
      <c r="FS14" s="179"/>
      <c r="FT14" s="179"/>
      <c r="FU14" s="179"/>
      <c r="FV14" s="179" t="n">
        <v>0</v>
      </c>
      <c r="FW14" s="179"/>
      <c r="FX14" s="179"/>
      <c r="FY14" s="179"/>
      <c r="FZ14" s="179"/>
      <c r="GA14" s="179"/>
      <c r="GB14" s="179"/>
      <c r="GC14" s="179"/>
      <c r="GD14" s="179"/>
      <c r="GE14" s="179" t="n">
        <v>0</v>
      </c>
      <c r="GF14" s="179"/>
      <c r="GG14" s="179"/>
      <c r="GH14" s="179"/>
      <c r="GI14" s="179"/>
      <c r="GJ14" s="179"/>
      <c r="GK14" s="179"/>
      <c r="GL14" s="179"/>
      <c r="GM14" s="179"/>
      <c r="GN14" s="179" t="n">
        <v>0</v>
      </c>
      <c r="GO14" s="179"/>
      <c r="GP14" s="179"/>
      <c r="GQ14" s="179"/>
      <c r="GR14" s="179"/>
      <c r="GS14" s="179"/>
      <c r="GT14" s="179"/>
      <c r="GU14" s="179"/>
      <c r="GV14" s="179"/>
      <c r="GW14" s="179" t="n">
        <v>0</v>
      </c>
      <c r="GX14" s="179"/>
      <c r="GY14" s="179"/>
      <c r="GZ14" s="179"/>
      <c r="HA14" s="179"/>
      <c r="HB14" s="179"/>
      <c r="HC14" s="179"/>
      <c r="HD14" s="179"/>
      <c r="HE14" s="179"/>
      <c r="HF14" s="179" t="n">
        <v>0</v>
      </c>
      <c r="HG14" s="179"/>
      <c r="HH14" s="179"/>
      <c r="HI14" s="179"/>
      <c r="HJ14" s="179"/>
      <c r="HK14" s="179"/>
      <c r="HL14" s="179"/>
      <c r="HM14" s="179"/>
      <c r="HN14" s="179"/>
      <c r="HO14" s="179" t="n">
        <v>0</v>
      </c>
      <c r="HP14" s="179"/>
      <c r="HQ14" s="179"/>
      <c r="HR14" s="179"/>
      <c r="HS14" s="179"/>
      <c r="HT14" s="179"/>
      <c r="HU14" s="179"/>
      <c r="HV14" s="179"/>
      <c r="HW14" s="179"/>
      <c r="HX14" s="179" t="n">
        <v>0</v>
      </c>
      <c r="HY14" s="179"/>
      <c r="HZ14" s="179"/>
      <c r="IA14" s="179"/>
      <c r="IB14" s="179"/>
      <c r="IC14" s="179"/>
      <c r="ID14" s="179"/>
      <c r="IE14" s="179"/>
      <c r="IF14" s="179"/>
    </row>
    <row r="15" customFormat="false" ht="15" hidden="false" customHeight="true" outlineLevel="0" collapsed="false">
      <c r="A15" s="180" t="s">
        <v>91</v>
      </c>
      <c r="B15" s="180"/>
      <c r="C15" s="180"/>
      <c r="D15" s="180"/>
      <c r="E15" s="181" t="s">
        <v>754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77" t="s">
        <v>755</v>
      </c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9" t="n">
        <v>0.1603</v>
      </c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82" t="n">
        <f aca="false">EC15</f>
        <v>0.15458</v>
      </c>
      <c r="CK15" s="182"/>
      <c r="CL15" s="182"/>
      <c r="CM15" s="182"/>
      <c r="CN15" s="182"/>
      <c r="CO15" s="182"/>
      <c r="CP15" s="182"/>
      <c r="CQ15" s="182"/>
      <c r="CR15" s="182"/>
      <c r="CS15" s="182" t="n">
        <f aca="false">'[2]Топливо 2019-23 (мин)'!$BP$311/1000</f>
        <v>0.154859491471271</v>
      </c>
      <c r="CT15" s="182"/>
      <c r="CU15" s="182"/>
      <c r="CV15" s="182"/>
      <c r="CW15" s="182"/>
      <c r="CX15" s="182"/>
      <c r="CY15" s="182"/>
      <c r="CZ15" s="182"/>
      <c r="DA15" s="182"/>
      <c r="DB15" s="182" t="n">
        <f aca="false">CS15</f>
        <v>0.154859491471271</v>
      </c>
      <c r="DC15" s="182"/>
      <c r="DD15" s="182"/>
      <c r="DE15" s="182"/>
      <c r="DF15" s="182"/>
      <c r="DG15" s="182"/>
      <c r="DH15" s="182"/>
      <c r="DI15" s="182"/>
      <c r="DJ15" s="182"/>
      <c r="DK15" s="182" t="n">
        <f aca="false">DB15</f>
        <v>0.154859491471271</v>
      </c>
      <c r="DL15" s="182"/>
      <c r="DM15" s="182"/>
      <c r="DN15" s="182"/>
      <c r="DO15" s="182"/>
      <c r="DP15" s="182"/>
      <c r="DQ15" s="182"/>
      <c r="DR15" s="182"/>
      <c r="DS15" s="182"/>
      <c r="DT15" s="182" t="n">
        <f aca="false">DK15</f>
        <v>0.154859491471271</v>
      </c>
      <c r="DU15" s="182"/>
      <c r="DV15" s="182"/>
      <c r="DW15" s="182"/>
      <c r="DX15" s="182"/>
      <c r="DY15" s="182"/>
      <c r="DZ15" s="182"/>
      <c r="EA15" s="182"/>
      <c r="EB15" s="182"/>
      <c r="EC15" s="182" t="n">
        <v>0.15458</v>
      </c>
      <c r="ED15" s="182"/>
      <c r="EE15" s="182"/>
      <c r="EF15" s="182"/>
      <c r="EG15" s="182"/>
      <c r="EH15" s="182"/>
      <c r="EI15" s="182"/>
      <c r="EJ15" s="182"/>
      <c r="EK15" s="182"/>
      <c r="EL15" s="182" t="n">
        <v>0.15458</v>
      </c>
      <c r="EM15" s="182"/>
      <c r="EN15" s="182"/>
      <c r="EO15" s="182"/>
      <c r="EP15" s="182"/>
      <c r="EQ15" s="182"/>
      <c r="ER15" s="182"/>
      <c r="ES15" s="182"/>
      <c r="ET15" s="182"/>
      <c r="EU15" s="182" t="n">
        <v>0.15458</v>
      </c>
      <c r="EV15" s="182"/>
      <c r="EW15" s="182"/>
      <c r="EX15" s="182"/>
      <c r="EY15" s="182"/>
      <c r="EZ15" s="182"/>
      <c r="FA15" s="182"/>
      <c r="FB15" s="182"/>
      <c r="FC15" s="182"/>
      <c r="FD15" s="182" t="n">
        <v>0.15458</v>
      </c>
      <c r="FE15" s="182"/>
      <c r="FF15" s="182"/>
      <c r="FG15" s="182"/>
      <c r="FH15" s="182"/>
      <c r="FI15" s="182"/>
      <c r="FJ15" s="182"/>
      <c r="FK15" s="182"/>
      <c r="FL15" s="182"/>
      <c r="FM15" s="182" t="n">
        <v>0.15458</v>
      </c>
      <c r="FN15" s="182"/>
      <c r="FO15" s="182"/>
      <c r="FP15" s="182"/>
      <c r="FQ15" s="182"/>
      <c r="FR15" s="182"/>
      <c r="FS15" s="182"/>
      <c r="FT15" s="182"/>
      <c r="FU15" s="182"/>
      <c r="FV15" s="182" t="n">
        <v>0.15458</v>
      </c>
      <c r="FW15" s="182"/>
      <c r="FX15" s="182"/>
      <c r="FY15" s="182"/>
      <c r="FZ15" s="182"/>
      <c r="GA15" s="182"/>
      <c r="GB15" s="182"/>
      <c r="GC15" s="182"/>
      <c r="GD15" s="182"/>
      <c r="GE15" s="182" t="n">
        <v>0.15458</v>
      </c>
      <c r="GF15" s="182"/>
      <c r="GG15" s="182"/>
      <c r="GH15" s="182"/>
      <c r="GI15" s="182"/>
      <c r="GJ15" s="182"/>
      <c r="GK15" s="182"/>
      <c r="GL15" s="182"/>
      <c r="GM15" s="182"/>
      <c r="GN15" s="182" t="n">
        <v>0.15458</v>
      </c>
      <c r="GO15" s="182"/>
      <c r="GP15" s="182"/>
      <c r="GQ15" s="182"/>
      <c r="GR15" s="182"/>
      <c r="GS15" s="182"/>
      <c r="GT15" s="182"/>
      <c r="GU15" s="182"/>
      <c r="GV15" s="182"/>
      <c r="GW15" s="182" t="n">
        <v>0.15458</v>
      </c>
      <c r="GX15" s="182"/>
      <c r="GY15" s="182"/>
      <c r="GZ15" s="182"/>
      <c r="HA15" s="182"/>
      <c r="HB15" s="182"/>
      <c r="HC15" s="182"/>
      <c r="HD15" s="182"/>
      <c r="HE15" s="182"/>
      <c r="HF15" s="182" t="n">
        <v>0.15458</v>
      </c>
      <c r="HG15" s="182"/>
      <c r="HH15" s="182"/>
      <c r="HI15" s="182"/>
      <c r="HJ15" s="182"/>
      <c r="HK15" s="182"/>
      <c r="HL15" s="182"/>
      <c r="HM15" s="182"/>
      <c r="HN15" s="182"/>
      <c r="HO15" s="182" t="n">
        <v>0.15458</v>
      </c>
      <c r="HP15" s="182"/>
      <c r="HQ15" s="182"/>
      <c r="HR15" s="182"/>
      <c r="HS15" s="182"/>
      <c r="HT15" s="182"/>
      <c r="HU15" s="182"/>
      <c r="HV15" s="182"/>
      <c r="HW15" s="182"/>
      <c r="HX15" s="182" t="n">
        <v>0.15458</v>
      </c>
      <c r="HY15" s="182"/>
      <c r="HZ15" s="182"/>
      <c r="IA15" s="182"/>
      <c r="IB15" s="182"/>
      <c r="IC15" s="182"/>
      <c r="ID15" s="182"/>
      <c r="IE15" s="182"/>
      <c r="IF15" s="182"/>
    </row>
    <row r="16" customFormat="false" ht="15" hidden="false" customHeight="true" outlineLevel="0" collapsed="false">
      <c r="A16" s="180"/>
      <c r="B16" s="180"/>
      <c r="C16" s="180"/>
      <c r="D16" s="180"/>
      <c r="E16" s="183" t="s">
        <v>756</v>
      </c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77" t="s">
        <v>757</v>
      </c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</row>
    <row r="17" customFormat="false" ht="15" hidden="false" customHeight="true" outlineLevel="0" collapsed="false">
      <c r="A17" s="177" t="s">
        <v>92</v>
      </c>
      <c r="B17" s="177"/>
      <c r="C17" s="177"/>
      <c r="D17" s="177"/>
      <c r="E17" s="178" t="s">
        <v>758</v>
      </c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7" t="s">
        <v>759</v>
      </c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84" t="n">
        <v>0.466</v>
      </c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 t="n">
        <f aca="false">CS17+DB17+DK17+DT17+EC17</f>
        <v>13.15478</v>
      </c>
      <c r="CK17" s="184"/>
      <c r="CL17" s="184"/>
      <c r="CM17" s="184"/>
      <c r="CN17" s="184"/>
      <c r="CO17" s="184"/>
      <c r="CP17" s="184"/>
      <c r="CQ17" s="184"/>
      <c r="CR17" s="184"/>
      <c r="CS17" s="184" t="n">
        <v>3.7722</v>
      </c>
      <c r="CT17" s="184"/>
      <c r="CU17" s="184"/>
      <c r="CV17" s="184"/>
      <c r="CW17" s="184"/>
      <c r="CX17" s="184"/>
      <c r="CY17" s="184"/>
      <c r="CZ17" s="184"/>
      <c r="DA17" s="184"/>
      <c r="DB17" s="184" t="n">
        <v>9.38258</v>
      </c>
      <c r="DC17" s="184"/>
      <c r="DD17" s="184"/>
      <c r="DE17" s="184"/>
      <c r="DF17" s="184"/>
      <c r="DG17" s="184"/>
      <c r="DH17" s="184"/>
      <c r="DI17" s="184"/>
      <c r="DJ17" s="184"/>
      <c r="DK17" s="179" t="n">
        <v>0</v>
      </c>
      <c r="DL17" s="179"/>
      <c r="DM17" s="179"/>
      <c r="DN17" s="179"/>
      <c r="DO17" s="179"/>
      <c r="DP17" s="179"/>
      <c r="DQ17" s="179"/>
      <c r="DR17" s="179"/>
      <c r="DS17" s="179"/>
      <c r="DT17" s="179" t="n">
        <v>0</v>
      </c>
      <c r="DU17" s="179"/>
      <c r="DV17" s="179"/>
      <c r="DW17" s="179"/>
      <c r="DX17" s="179"/>
      <c r="DY17" s="179"/>
      <c r="DZ17" s="179"/>
      <c r="EA17" s="179"/>
      <c r="EB17" s="179"/>
      <c r="EC17" s="179" t="n">
        <v>0</v>
      </c>
      <c r="ED17" s="179"/>
      <c r="EE17" s="179"/>
      <c r="EF17" s="179"/>
      <c r="EG17" s="179"/>
      <c r="EH17" s="179"/>
      <c r="EI17" s="179"/>
      <c r="EJ17" s="179"/>
      <c r="EK17" s="179"/>
      <c r="EL17" s="179" t="n">
        <v>0</v>
      </c>
      <c r="EM17" s="179"/>
      <c r="EN17" s="179"/>
      <c r="EO17" s="179"/>
      <c r="EP17" s="179"/>
      <c r="EQ17" s="179"/>
      <c r="ER17" s="179"/>
      <c r="ES17" s="179"/>
      <c r="ET17" s="179"/>
      <c r="EU17" s="179" t="n">
        <v>0</v>
      </c>
      <c r="EV17" s="179"/>
      <c r="EW17" s="179"/>
      <c r="EX17" s="179"/>
      <c r="EY17" s="179"/>
      <c r="EZ17" s="179"/>
      <c r="FA17" s="179"/>
      <c r="FB17" s="179"/>
      <c r="FC17" s="179"/>
      <c r="FD17" s="179" t="n">
        <v>0</v>
      </c>
      <c r="FE17" s="179"/>
      <c r="FF17" s="179"/>
      <c r="FG17" s="179"/>
      <c r="FH17" s="179"/>
      <c r="FI17" s="179"/>
      <c r="FJ17" s="179"/>
      <c r="FK17" s="179"/>
      <c r="FL17" s="179"/>
      <c r="FM17" s="179" t="n">
        <v>0</v>
      </c>
      <c r="FN17" s="179"/>
      <c r="FO17" s="179"/>
      <c r="FP17" s="179"/>
      <c r="FQ17" s="179"/>
      <c r="FR17" s="179"/>
      <c r="FS17" s="179"/>
      <c r="FT17" s="179"/>
      <c r="FU17" s="179"/>
      <c r="FV17" s="179" t="n">
        <v>0</v>
      </c>
      <c r="FW17" s="179"/>
      <c r="FX17" s="179"/>
      <c r="FY17" s="179"/>
      <c r="FZ17" s="179"/>
      <c r="GA17" s="179"/>
      <c r="GB17" s="179"/>
      <c r="GC17" s="179"/>
      <c r="GD17" s="179"/>
      <c r="GE17" s="179" t="n">
        <v>0</v>
      </c>
      <c r="GF17" s="179"/>
      <c r="GG17" s="179"/>
      <c r="GH17" s="179"/>
      <c r="GI17" s="179"/>
      <c r="GJ17" s="179"/>
      <c r="GK17" s="179"/>
      <c r="GL17" s="179"/>
      <c r="GM17" s="179"/>
      <c r="GN17" s="179" t="n">
        <v>0</v>
      </c>
      <c r="GO17" s="179"/>
      <c r="GP17" s="179"/>
      <c r="GQ17" s="179"/>
      <c r="GR17" s="179"/>
      <c r="GS17" s="179"/>
      <c r="GT17" s="179"/>
      <c r="GU17" s="179"/>
      <c r="GV17" s="179"/>
      <c r="GW17" s="179" t="n">
        <v>0</v>
      </c>
      <c r="GX17" s="179"/>
      <c r="GY17" s="179"/>
      <c r="GZ17" s="179"/>
      <c r="HA17" s="179"/>
      <c r="HB17" s="179"/>
      <c r="HC17" s="179"/>
      <c r="HD17" s="179"/>
      <c r="HE17" s="179"/>
      <c r="HF17" s="179" t="n">
        <v>0</v>
      </c>
      <c r="HG17" s="179"/>
      <c r="HH17" s="179"/>
      <c r="HI17" s="179"/>
      <c r="HJ17" s="179"/>
      <c r="HK17" s="179"/>
      <c r="HL17" s="179"/>
      <c r="HM17" s="179"/>
      <c r="HN17" s="179"/>
      <c r="HO17" s="179" t="n">
        <v>0</v>
      </c>
      <c r="HP17" s="179"/>
      <c r="HQ17" s="179"/>
      <c r="HR17" s="179"/>
      <c r="HS17" s="179"/>
      <c r="HT17" s="179"/>
      <c r="HU17" s="179"/>
      <c r="HV17" s="179"/>
      <c r="HW17" s="179"/>
      <c r="HX17" s="179" t="n">
        <v>0</v>
      </c>
      <c r="HY17" s="179"/>
      <c r="HZ17" s="179"/>
      <c r="IA17" s="179"/>
      <c r="IB17" s="179"/>
      <c r="IC17" s="179"/>
      <c r="ID17" s="179"/>
      <c r="IE17" s="179"/>
      <c r="IF17" s="179"/>
    </row>
    <row r="18" s="187" customFormat="true" ht="12.75" hidden="false" customHeight="true" outlineLevel="0" collapsed="false">
      <c r="A18" s="180" t="s">
        <v>93</v>
      </c>
      <c r="B18" s="180"/>
      <c r="C18" s="180"/>
      <c r="D18" s="180"/>
      <c r="E18" s="185" t="s">
        <v>760</v>
      </c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0" t="s">
        <v>761</v>
      </c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79" t="s">
        <v>762</v>
      </c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86" t="str">
        <f aca="false">EC18</f>
        <v>64.70/59.62</v>
      </c>
      <c r="CK18" s="186"/>
      <c r="CL18" s="186"/>
      <c r="CM18" s="186"/>
      <c r="CN18" s="186"/>
      <c r="CO18" s="186"/>
      <c r="CP18" s="186"/>
      <c r="CQ18" s="186"/>
      <c r="CR18" s="186"/>
      <c r="CS18" s="186" t="s">
        <v>763</v>
      </c>
      <c r="CT18" s="186"/>
      <c r="CU18" s="186"/>
      <c r="CV18" s="186"/>
      <c r="CW18" s="186"/>
      <c r="CX18" s="186"/>
      <c r="CY18" s="186"/>
      <c r="CZ18" s="186"/>
      <c r="DA18" s="186"/>
      <c r="DB18" s="186" t="s">
        <v>764</v>
      </c>
      <c r="DC18" s="186"/>
      <c r="DD18" s="186"/>
      <c r="DE18" s="186"/>
      <c r="DF18" s="186"/>
      <c r="DG18" s="186"/>
      <c r="DH18" s="186"/>
      <c r="DI18" s="186"/>
      <c r="DJ18" s="186"/>
      <c r="DK18" s="186" t="s">
        <v>765</v>
      </c>
      <c r="DL18" s="186"/>
      <c r="DM18" s="186"/>
      <c r="DN18" s="186"/>
      <c r="DO18" s="186"/>
      <c r="DP18" s="186"/>
      <c r="DQ18" s="186"/>
      <c r="DR18" s="186"/>
      <c r="DS18" s="186"/>
      <c r="DT18" s="186" t="s">
        <v>766</v>
      </c>
      <c r="DU18" s="186"/>
      <c r="DV18" s="186"/>
      <c r="DW18" s="186"/>
      <c r="DX18" s="186"/>
      <c r="DY18" s="186"/>
      <c r="DZ18" s="186"/>
      <c r="EA18" s="186"/>
      <c r="EB18" s="186"/>
      <c r="EC18" s="186" t="s">
        <v>767</v>
      </c>
      <c r="ED18" s="186"/>
      <c r="EE18" s="186"/>
      <c r="EF18" s="186"/>
      <c r="EG18" s="186"/>
      <c r="EH18" s="186"/>
      <c r="EI18" s="186"/>
      <c r="EJ18" s="186"/>
      <c r="EK18" s="186"/>
      <c r="EL18" s="186" t="s">
        <v>768</v>
      </c>
      <c r="EM18" s="186"/>
      <c r="EN18" s="186"/>
      <c r="EO18" s="186"/>
      <c r="EP18" s="186"/>
      <c r="EQ18" s="186"/>
      <c r="ER18" s="186"/>
      <c r="ES18" s="186"/>
      <c r="ET18" s="186"/>
      <c r="EU18" s="186" t="s">
        <v>769</v>
      </c>
      <c r="EV18" s="186"/>
      <c r="EW18" s="186"/>
      <c r="EX18" s="186"/>
      <c r="EY18" s="186"/>
      <c r="EZ18" s="186"/>
      <c r="FA18" s="186"/>
      <c r="FB18" s="186"/>
      <c r="FC18" s="186"/>
      <c r="FD18" s="186" t="s">
        <v>770</v>
      </c>
      <c r="FE18" s="186"/>
      <c r="FF18" s="186"/>
      <c r="FG18" s="186"/>
      <c r="FH18" s="186"/>
      <c r="FI18" s="186"/>
      <c r="FJ18" s="186"/>
      <c r="FK18" s="186"/>
      <c r="FL18" s="186"/>
      <c r="FM18" s="186" t="s">
        <v>771</v>
      </c>
      <c r="FN18" s="186"/>
      <c r="FO18" s="186"/>
      <c r="FP18" s="186"/>
      <c r="FQ18" s="186"/>
      <c r="FR18" s="186"/>
      <c r="FS18" s="186"/>
      <c r="FT18" s="186"/>
      <c r="FU18" s="186"/>
      <c r="FV18" s="186" t="s">
        <v>772</v>
      </c>
      <c r="FW18" s="186"/>
      <c r="FX18" s="186"/>
      <c r="FY18" s="186"/>
      <c r="FZ18" s="186"/>
      <c r="GA18" s="186"/>
      <c r="GB18" s="186"/>
      <c r="GC18" s="186"/>
      <c r="GD18" s="186"/>
      <c r="GE18" s="186" t="s">
        <v>773</v>
      </c>
      <c r="GF18" s="186"/>
      <c r="GG18" s="186"/>
      <c r="GH18" s="186"/>
      <c r="GI18" s="186"/>
      <c r="GJ18" s="186"/>
      <c r="GK18" s="186"/>
      <c r="GL18" s="186"/>
      <c r="GM18" s="186"/>
      <c r="GN18" s="186" t="s">
        <v>774</v>
      </c>
      <c r="GO18" s="186"/>
      <c r="GP18" s="186"/>
      <c r="GQ18" s="186"/>
      <c r="GR18" s="186"/>
      <c r="GS18" s="186"/>
      <c r="GT18" s="186"/>
      <c r="GU18" s="186"/>
      <c r="GV18" s="186"/>
      <c r="GW18" s="186" t="s">
        <v>775</v>
      </c>
      <c r="GX18" s="186"/>
      <c r="GY18" s="186"/>
      <c r="GZ18" s="186"/>
      <c r="HA18" s="186"/>
      <c r="HB18" s="186"/>
      <c r="HC18" s="186"/>
      <c r="HD18" s="186"/>
      <c r="HE18" s="186"/>
      <c r="HF18" s="186" t="s">
        <v>776</v>
      </c>
      <c r="HG18" s="186"/>
      <c r="HH18" s="186"/>
      <c r="HI18" s="186"/>
      <c r="HJ18" s="186"/>
      <c r="HK18" s="186"/>
      <c r="HL18" s="186"/>
      <c r="HM18" s="186"/>
      <c r="HN18" s="186"/>
      <c r="HO18" s="186" t="s">
        <v>777</v>
      </c>
      <c r="HP18" s="186"/>
      <c r="HQ18" s="186"/>
      <c r="HR18" s="186"/>
      <c r="HS18" s="186"/>
      <c r="HT18" s="186"/>
      <c r="HU18" s="186"/>
      <c r="HV18" s="186"/>
      <c r="HW18" s="186"/>
      <c r="HX18" s="186" t="s">
        <v>778</v>
      </c>
      <c r="HY18" s="186"/>
      <c r="HZ18" s="186"/>
      <c r="IA18" s="186"/>
      <c r="IB18" s="186"/>
      <c r="IC18" s="186"/>
      <c r="ID18" s="186"/>
      <c r="IE18" s="186"/>
      <c r="IF18" s="186"/>
    </row>
    <row r="19" s="187" customFormat="true" ht="12.75" hidden="false" customHeight="false" outlineLevel="0" collapsed="false">
      <c r="A19" s="180"/>
      <c r="B19" s="180"/>
      <c r="C19" s="180"/>
      <c r="D19" s="180"/>
      <c r="E19" s="188" t="s">
        <v>779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</row>
    <row r="20" customFormat="false" ht="15" hidden="false" customHeight="true" outlineLevel="0" collapsed="false">
      <c r="A20" s="180" t="s">
        <v>780</v>
      </c>
      <c r="B20" s="180"/>
      <c r="C20" s="180"/>
      <c r="D20" s="180"/>
      <c r="E20" s="189" t="s">
        <v>781</v>
      </c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1"/>
      <c r="BH20" s="177" t="s">
        <v>782</v>
      </c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92" t="n">
        <v>585979</v>
      </c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 t="n">
        <f aca="false">EC20</f>
        <v>500391</v>
      </c>
      <c r="CK20" s="192"/>
      <c r="CL20" s="192"/>
      <c r="CM20" s="192"/>
      <c r="CN20" s="192"/>
      <c r="CO20" s="192"/>
      <c r="CP20" s="192"/>
      <c r="CQ20" s="192"/>
      <c r="CR20" s="192"/>
      <c r="CS20" s="192" t="n">
        <v>500391</v>
      </c>
      <c r="CT20" s="192"/>
      <c r="CU20" s="192"/>
      <c r="CV20" s="192"/>
      <c r="CW20" s="192"/>
      <c r="CX20" s="192"/>
      <c r="CY20" s="192"/>
      <c r="CZ20" s="192"/>
      <c r="DA20" s="192"/>
      <c r="DB20" s="192" t="n">
        <v>500391</v>
      </c>
      <c r="DC20" s="192"/>
      <c r="DD20" s="192"/>
      <c r="DE20" s="192"/>
      <c r="DF20" s="192"/>
      <c r="DG20" s="192"/>
      <c r="DH20" s="192"/>
      <c r="DI20" s="192"/>
      <c r="DJ20" s="192"/>
      <c r="DK20" s="192" t="n">
        <v>500391</v>
      </c>
      <c r="DL20" s="192"/>
      <c r="DM20" s="192"/>
      <c r="DN20" s="192"/>
      <c r="DO20" s="192"/>
      <c r="DP20" s="192"/>
      <c r="DQ20" s="192"/>
      <c r="DR20" s="192"/>
      <c r="DS20" s="192"/>
      <c r="DT20" s="192" t="n">
        <v>500391</v>
      </c>
      <c r="DU20" s="192"/>
      <c r="DV20" s="192"/>
      <c r="DW20" s="192"/>
      <c r="DX20" s="192"/>
      <c r="DY20" s="192"/>
      <c r="DZ20" s="192"/>
      <c r="EA20" s="192"/>
      <c r="EB20" s="192"/>
      <c r="EC20" s="192" t="n">
        <v>500391</v>
      </c>
      <c r="ED20" s="192"/>
      <c r="EE20" s="192"/>
      <c r="EF20" s="192"/>
      <c r="EG20" s="192"/>
      <c r="EH20" s="192"/>
      <c r="EI20" s="192"/>
      <c r="EJ20" s="192"/>
      <c r="EK20" s="192"/>
      <c r="EL20" s="192" t="n">
        <v>500391</v>
      </c>
      <c r="EM20" s="192"/>
      <c r="EN20" s="192"/>
      <c r="EO20" s="192"/>
      <c r="EP20" s="192"/>
      <c r="EQ20" s="192"/>
      <c r="ER20" s="192"/>
      <c r="ES20" s="192"/>
      <c r="ET20" s="192"/>
      <c r="EU20" s="192" t="n">
        <v>500391</v>
      </c>
      <c r="EV20" s="192"/>
      <c r="EW20" s="192"/>
      <c r="EX20" s="192"/>
      <c r="EY20" s="192"/>
      <c r="EZ20" s="192"/>
      <c r="FA20" s="192"/>
      <c r="FB20" s="192"/>
      <c r="FC20" s="192"/>
      <c r="FD20" s="192" t="n">
        <v>500391</v>
      </c>
      <c r="FE20" s="192"/>
      <c r="FF20" s="192"/>
      <c r="FG20" s="192"/>
      <c r="FH20" s="192"/>
      <c r="FI20" s="192"/>
      <c r="FJ20" s="192"/>
      <c r="FK20" s="192"/>
      <c r="FL20" s="192"/>
      <c r="FM20" s="192" t="n">
        <v>500391</v>
      </c>
      <c r="FN20" s="192"/>
      <c r="FO20" s="192"/>
      <c r="FP20" s="192"/>
      <c r="FQ20" s="192"/>
      <c r="FR20" s="192"/>
      <c r="FS20" s="192"/>
      <c r="FT20" s="192"/>
      <c r="FU20" s="192"/>
      <c r="FV20" s="192" t="n">
        <v>500391</v>
      </c>
      <c r="FW20" s="192"/>
      <c r="FX20" s="192"/>
      <c r="FY20" s="192"/>
      <c r="FZ20" s="192"/>
      <c r="GA20" s="192"/>
      <c r="GB20" s="192"/>
      <c r="GC20" s="192"/>
      <c r="GD20" s="192"/>
      <c r="GE20" s="192" t="n">
        <v>500391</v>
      </c>
      <c r="GF20" s="192"/>
      <c r="GG20" s="192"/>
      <c r="GH20" s="192"/>
      <c r="GI20" s="192"/>
      <c r="GJ20" s="192"/>
      <c r="GK20" s="192"/>
      <c r="GL20" s="192"/>
      <c r="GM20" s="192"/>
      <c r="GN20" s="192" t="n">
        <v>500391</v>
      </c>
      <c r="GO20" s="192"/>
      <c r="GP20" s="192"/>
      <c r="GQ20" s="192"/>
      <c r="GR20" s="192"/>
      <c r="GS20" s="192"/>
      <c r="GT20" s="192"/>
      <c r="GU20" s="192"/>
      <c r="GV20" s="192"/>
      <c r="GW20" s="192" t="n">
        <v>500391</v>
      </c>
      <c r="GX20" s="192"/>
      <c r="GY20" s="192"/>
      <c r="GZ20" s="192"/>
      <c r="HA20" s="192"/>
      <c r="HB20" s="192"/>
      <c r="HC20" s="192"/>
      <c r="HD20" s="192"/>
      <c r="HE20" s="192"/>
      <c r="HF20" s="192" t="n">
        <v>500391</v>
      </c>
      <c r="HG20" s="192"/>
      <c r="HH20" s="192"/>
      <c r="HI20" s="192"/>
      <c r="HJ20" s="192"/>
      <c r="HK20" s="192"/>
      <c r="HL20" s="192"/>
      <c r="HM20" s="192"/>
      <c r="HN20" s="192"/>
      <c r="HO20" s="192" t="n">
        <v>500391</v>
      </c>
      <c r="HP20" s="192"/>
      <c r="HQ20" s="192"/>
      <c r="HR20" s="192"/>
      <c r="HS20" s="192"/>
      <c r="HT20" s="192"/>
      <c r="HU20" s="192"/>
      <c r="HV20" s="192"/>
      <c r="HW20" s="192"/>
      <c r="HX20" s="192" t="n">
        <v>500391</v>
      </c>
      <c r="HY20" s="192"/>
      <c r="HZ20" s="192"/>
      <c r="IA20" s="192"/>
      <c r="IB20" s="192"/>
      <c r="IC20" s="192"/>
      <c r="ID20" s="192"/>
      <c r="IE20" s="192"/>
      <c r="IF20" s="192"/>
    </row>
    <row r="21" customFormat="false" ht="15" hidden="false" customHeight="true" outlineLevel="0" collapsed="false">
      <c r="A21" s="180"/>
      <c r="B21" s="180"/>
      <c r="C21" s="180"/>
      <c r="D21" s="180"/>
      <c r="E21" s="193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 t="s">
        <v>783</v>
      </c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77" t="s">
        <v>782</v>
      </c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92" t="n">
        <v>221300</v>
      </c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 t="n">
        <v>221264</v>
      </c>
      <c r="CK21" s="192"/>
      <c r="CL21" s="192"/>
      <c r="CM21" s="192"/>
      <c r="CN21" s="192"/>
      <c r="CO21" s="192"/>
      <c r="CP21" s="192"/>
      <c r="CQ21" s="192"/>
      <c r="CR21" s="192"/>
      <c r="CS21" s="192" t="n">
        <v>221876</v>
      </c>
      <c r="CT21" s="192"/>
      <c r="CU21" s="192"/>
      <c r="CV21" s="192"/>
      <c r="CW21" s="192"/>
      <c r="CX21" s="192"/>
      <c r="CY21" s="192"/>
      <c r="CZ21" s="192"/>
      <c r="DA21" s="192"/>
      <c r="DB21" s="192" t="n">
        <v>221876</v>
      </c>
      <c r="DC21" s="192"/>
      <c r="DD21" s="192"/>
      <c r="DE21" s="192"/>
      <c r="DF21" s="192"/>
      <c r="DG21" s="192"/>
      <c r="DH21" s="192"/>
      <c r="DI21" s="192"/>
      <c r="DJ21" s="192"/>
      <c r="DK21" s="192" t="n">
        <v>215861</v>
      </c>
      <c r="DL21" s="192"/>
      <c r="DM21" s="192"/>
      <c r="DN21" s="192"/>
      <c r="DO21" s="192"/>
      <c r="DP21" s="192"/>
      <c r="DQ21" s="192"/>
      <c r="DR21" s="192"/>
      <c r="DS21" s="192"/>
      <c r="DT21" s="192" t="n">
        <v>209969</v>
      </c>
      <c r="DU21" s="192"/>
      <c r="DV21" s="192"/>
      <c r="DW21" s="192"/>
      <c r="DX21" s="192"/>
      <c r="DY21" s="192"/>
      <c r="DZ21" s="192"/>
      <c r="EA21" s="192"/>
      <c r="EB21" s="192"/>
      <c r="EC21" s="192" t="n">
        <v>203880</v>
      </c>
      <c r="ED21" s="192"/>
      <c r="EE21" s="192"/>
      <c r="EF21" s="192"/>
      <c r="EG21" s="192"/>
      <c r="EH21" s="192"/>
      <c r="EI21" s="192"/>
      <c r="EJ21" s="192"/>
      <c r="EK21" s="192"/>
      <c r="EL21" s="192" t="n">
        <v>200738</v>
      </c>
      <c r="EM21" s="192"/>
      <c r="EN21" s="192"/>
      <c r="EO21" s="192"/>
      <c r="EP21" s="192"/>
      <c r="EQ21" s="192"/>
      <c r="ER21" s="192"/>
      <c r="ES21" s="192"/>
      <c r="ET21" s="192"/>
      <c r="EU21" s="192" t="n">
        <v>198961</v>
      </c>
      <c r="EV21" s="192"/>
      <c r="EW21" s="192"/>
      <c r="EX21" s="192"/>
      <c r="EY21" s="192"/>
      <c r="EZ21" s="192"/>
      <c r="FA21" s="192"/>
      <c r="FB21" s="192"/>
      <c r="FC21" s="192"/>
      <c r="FD21" s="192" t="n">
        <v>197184</v>
      </c>
      <c r="FE21" s="192"/>
      <c r="FF21" s="192"/>
      <c r="FG21" s="192"/>
      <c r="FH21" s="192"/>
      <c r="FI21" s="192"/>
      <c r="FJ21" s="192"/>
      <c r="FK21" s="192"/>
      <c r="FL21" s="192"/>
      <c r="FM21" s="192" t="n">
        <v>193630</v>
      </c>
      <c r="FN21" s="192"/>
      <c r="FO21" s="192"/>
      <c r="FP21" s="192"/>
      <c r="FQ21" s="192"/>
      <c r="FR21" s="192"/>
      <c r="FS21" s="192"/>
      <c r="FT21" s="192"/>
      <c r="FU21" s="192"/>
      <c r="FV21" s="192" t="n">
        <v>190076</v>
      </c>
      <c r="FW21" s="192"/>
      <c r="FX21" s="192"/>
      <c r="FY21" s="192"/>
      <c r="FZ21" s="192"/>
      <c r="GA21" s="192"/>
      <c r="GB21" s="192"/>
      <c r="GC21" s="192"/>
      <c r="GD21" s="192"/>
      <c r="GE21" s="192" t="n">
        <v>186522</v>
      </c>
      <c r="GF21" s="192"/>
      <c r="GG21" s="192"/>
      <c r="GH21" s="192"/>
      <c r="GI21" s="192"/>
      <c r="GJ21" s="192"/>
      <c r="GK21" s="192"/>
      <c r="GL21" s="192"/>
      <c r="GM21" s="192"/>
      <c r="GN21" s="192" t="n">
        <v>182968</v>
      </c>
      <c r="GO21" s="192"/>
      <c r="GP21" s="192"/>
      <c r="GQ21" s="192"/>
      <c r="GR21" s="192"/>
      <c r="GS21" s="192"/>
      <c r="GT21" s="192"/>
      <c r="GU21" s="192"/>
      <c r="GV21" s="192"/>
      <c r="GW21" s="192" t="n">
        <v>179414</v>
      </c>
      <c r="GX21" s="192"/>
      <c r="GY21" s="192"/>
      <c r="GZ21" s="192"/>
      <c r="HA21" s="192"/>
      <c r="HB21" s="192"/>
      <c r="HC21" s="192"/>
      <c r="HD21" s="192"/>
      <c r="HE21" s="192"/>
      <c r="HF21" s="192" t="n">
        <v>175860</v>
      </c>
      <c r="HG21" s="192"/>
      <c r="HH21" s="192"/>
      <c r="HI21" s="192"/>
      <c r="HJ21" s="192"/>
      <c r="HK21" s="192"/>
      <c r="HL21" s="192"/>
      <c r="HM21" s="192"/>
      <c r="HN21" s="192"/>
      <c r="HO21" s="192" t="n">
        <v>172306</v>
      </c>
      <c r="HP21" s="192"/>
      <c r="HQ21" s="192"/>
      <c r="HR21" s="192"/>
      <c r="HS21" s="192"/>
      <c r="HT21" s="192"/>
      <c r="HU21" s="192"/>
      <c r="HV21" s="192"/>
      <c r="HW21" s="192"/>
      <c r="HX21" s="192" t="n">
        <v>168752</v>
      </c>
      <c r="HY21" s="192"/>
      <c r="HZ21" s="192"/>
      <c r="IA21" s="192"/>
      <c r="IB21" s="192"/>
      <c r="IC21" s="192"/>
      <c r="ID21" s="192"/>
      <c r="IE21" s="192"/>
      <c r="IF21" s="192"/>
    </row>
    <row r="22" customFormat="false" ht="12.75" hidden="false" customHeight="false" outlineLevel="0" collapsed="false">
      <c r="A22" s="180"/>
      <c r="B22" s="180"/>
      <c r="C22" s="180"/>
      <c r="D22" s="180"/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6"/>
      <c r="BH22" s="197" t="s">
        <v>784</v>
      </c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9"/>
      <c r="BY22" s="200" t="n">
        <v>32.84</v>
      </c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1" t="n">
        <v>23.5</v>
      </c>
      <c r="CK22" s="201"/>
      <c r="CL22" s="201"/>
      <c r="CM22" s="201"/>
      <c r="CN22" s="201"/>
      <c r="CO22" s="201"/>
      <c r="CP22" s="201"/>
      <c r="CQ22" s="201"/>
      <c r="CR22" s="201"/>
      <c r="CS22" s="201" t="n">
        <v>23.5</v>
      </c>
      <c r="CT22" s="201"/>
      <c r="CU22" s="201"/>
      <c r="CV22" s="201"/>
      <c r="CW22" s="201"/>
      <c r="CX22" s="201"/>
      <c r="CY22" s="201"/>
      <c r="CZ22" s="201"/>
      <c r="DA22" s="201"/>
      <c r="DB22" s="201" t="n">
        <v>23.5</v>
      </c>
      <c r="DC22" s="201"/>
      <c r="DD22" s="201"/>
      <c r="DE22" s="201"/>
      <c r="DF22" s="201"/>
      <c r="DG22" s="201"/>
      <c r="DH22" s="201"/>
      <c r="DI22" s="201"/>
      <c r="DJ22" s="201"/>
      <c r="DK22" s="201" t="n">
        <v>23.5</v>
      </c>
      <c r="DL22" s="201"/>
      <c r="DM22" s="201"/>
      <c r="DN22" s="201"/>
      <c r="DO22" s="201"/>
      <c r="DP22" s="201"/>
      <c r="DQ22" s="201"/>
      <c r="DR22" s="201"/>
      <c r="DS22" s="201"/>
      <c r="DT22" s="201" t="n">
        <v>23.5</v>
      </c>
      <c r="DU22" s="201"/>
      <c r="DV22" s="201"/>
      <c r="DW22" s="201"/>
      <c r="DX22" s="201"/>
      <c r="DY22" s="201"/>
      <c r="DZ22" s="201"/>
      <c r="EA22" s="201"/>
      <c r="EB22" s="201"/>
      <c r="EC22" s="201" t="n">
        <v>23.5</v>
      </c>
      <c r="ED22" s="201"/>
      <c r="EE22" s="201"/>
      <c r="EF22" s="201"/>
      <c r="EG22" s="201"/>
      <c r="EH22" s="201"/>
      <c r="EI22" s="201"/>
      <c r="EJ22" s="201"/>
      <c r="EK22" s="201"/>
      <c r="EL22" s="201" t="n">
        <v>23.5</v>
      </c>
      <c r="EM22" s="201"/>
      <c r="EN22" s="201"/>
      <c r="EO22" s="201"/>
      <c r="EP22" s="201"/>
      <c r="EQ22" s="201"/>
      <c r="ER22" s="201"/>
      <c r="ES22" s="201"/>
      <c r="ET22" s="201"/>
      <c r="EU22" s="201" t="n">
        <v>23.5</v>
      </c>
      <c r="EV22" s="201"/>
      <c r="EW22" s="201"/>
      <c r="EX22" s="201"/>
      <c r="EY22" s="201"/>
      <c r="EZ22" s="201"/>
      <c r="FA22" s="201"/>
      <c r="FB22" s="201"/>
      <c r="FC22" s="201"/>
      <c r="FD22" s="201" t="n">
        <v>23.5</v>
      </c>
      <c r="FE22" s="201"/>
      <c r="FF22" s="201"/>
      <c r="FG22" s="201"/>
      <c r="FH22" s="201"/>
      <c r="FI22" s="201"/>
      <c r="FJ22" s="201"/>
      <c r="FK22" s="201"/>
      <c r="FL22" s="201"/>
      <c r="FM22" s="201" t="n">
        <v>23.5</v>
      </c>
      <c r="FN22" s="201"/>
      <c r="FO22" s="201"/>
      <c r="FP22" s="201"/>
      <c r="FQ22" s="201"/>
      <c r="FR22" s="201"/>
      <c r="FS22" s="201"/>
      <c r="FT22" s="201"/>
      <c r="FU22" s="201"/>
      <c r="FV22" s="201" t="n">
        <v>23.5</v>
      </c>
      <c r="FW22" s="201"/>
      <c r="FX22" s="201"/>
      <c r="FY22" s="201"/>
      <c r="FZ22" s="201"/>
      <c r="GA22" s="201"/>
      <c r="GB22" s="201"/>
      <c r="GC22" s="201"/>
      <c r="GD22" s="201"/>
      <c r="GE22" s="201" t="n">
        <v>23.5</v>
      </c>
      <c r="GF22" s="201"/>
      <c r="GG22" s="201"/>
      <c r="GH22" s="201"/>
      <c r="GI22" s="201"/>
      <c r="GJ22" s="201"/>
      <c r="GK22" s="201"/>
      <c r="GL22" s="201"/>
      <c r="GM22" s="201"/>
      <c r="GN22" s="201" t="n">
        <v>23.5</v>
      </c>
      <c r="GO22" s="201"/>
      <c r="GP22" s="201"/>
      <c r="GQ22" s="201"/>
      <c r="GR22" s="201"/>
      <c r="GS22" s="201"/>
      <c r="GT22" s="201"/>
      <c r="GU22" s="201"/>
      <c r="GV22" s="201"/>
      <c r="GW22" s="201" t="n">
        <v>23.5</v>
      </c>
      <c r="GX22" s="201"/>
      <c r="GY22" s="201"/>
      <c r="GZ22" s="201"/>
      <c r="HA22" s="201"/>
      <c r="HB22" s="201"/>
      <c r="HC22" s="201"/>
      <c r="HD22" s="201"/>
      <c r="HE22" s="201"/>
      <c r="HF22" s="201" t="n">
        <v>23.5</v>
      </c>
      <c r="HG22" s="201"/>
      <c r="HH22" s="201"/>
      <c r="HI22" s="201"/>
      <c r="HJ22" s="201"/>
      <c r="HK22" s="201"/>
      <c r="HL22" s="201"/>
      <c r="HM22" s="201"/>
      <c r="HN22" s="201"/>
      <c r="HO22" s="201" t="n">
        <v>23.5</v>
      </c>
      <c r="HP22" s="201"/>
      <c r="HQ22" s="201"/>
      <c r="HR22" s="201"/>
      <c r="HS22" s="201"/>
      <c r="HT22" s="201"/>
      <c r="HU22" s="201"/>
      <c r="HV22" s="201"/>
      <c r="HW22" s="201"/>
      <c r="HX22" s="202" t="n">
        <v>23.5</v>
      </c>
      <c r="HY22" s="202"/>
      <c r="HZ22" s="202"/>
      <c r="IA22" s="202"/>
      <c r="IB22" s="202"/>
      <c r="IC22" s="202"/>
      <c r="ID22" s="202"/>
      <c r="IE22" s="202"/>
      <c r="IF22" s="202"/>
    </row>
    <row r="23" customFormat="false" ht="12.75" hidden="false" customHeight="true" outlineLevel="0" collapsed="false">
      <c r="A23" s="180"/>
      <c r="B23" s="180"/>
      <c r="C23" s="180"/>
      <c r="D23" s="180"/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6"/>
      <c r="BH23" s="203" t="s">
        <v>785</v>
      </c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5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2"/>
      <c r="HY23" s="202"/>
      <c r="HZ23" s="202"/>
      <c r="IA23" s="202"/>
      <c r="IB23" s="202"/>
      <c r="IC23" s="202"/>
      <c r="ID23" s="202"/>
      <c r="IE23" s="202"/>
      <c r="IF23" s="202"/>
    </row>
    <row r="24" customFormat="false" ht="12.75" hidden="false" customHeight="true" outlineLevel="0" collapsed="false">
      <c r="A24" s="180"/>
      <c r="B24" s="180"/>
      <c r="C24" s="180"/>
      <c r="D24" s="180"/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5" t="s">
        <v>783</v>
      </c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7" t="s">
        <v>784</v>
      </c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206"/>
      <c r="BY24" s="207" t="n">
        <v>15.2</v>
      </c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 t="n">
        <v>15.6</v>
      </c>
      <c r="CK24" s="207"/>
      <c r="CL24" s="207"/>
      <c r="CM24" s="207"/>
      <c r="CN24" s="207"/>
      <c r="CO24" s="207"/>
      <c r="CP24" s="207"/>
      <c r="CQ24" s="207"/>
      <c r="CR24" s="207"/>
      <c r="CS24" s="207" t="n">
        <v>15.8</v>
      </c>
      <c r="CT24" s="207"/>
      <c r="CU24" s="207"/>
      <c r="CV24" s="207"/>
      <c r="CW24" s="207"/>
      <c r="CX24" s="207"/>
      <c r="CY24" s="207"/>
      <c r="CZ24" s="207"/>
      <c r="DA24" s="207"/>
      <c r="DB24" s="207" t="n">
        <v>15.6</v>
      </c>
      <c r="DC24" s="207"/>
      <c r="DD24" s="207"/>
      <c r="DE24" s="207"/>
      <c r="DF24" s="207"/>
      <c r="DG24" s="207"/>
      <c r="DH24" s="207"/>
      <c r="DI24" s="207"/>
      <c r="DJ24" s="207"/>
      <c r="DK24" s="207" t="n">
        <v>15.2</v>
      </c>
      <c r="DL24" s="207"/>
      <c r="DM24" s="207"/>
      <c r="DN24" s="207"/>
      <c r="DO24" s="207"/>
      <c r="DP24" s="207"/>
      <c r="DQ24" s="207"/>
      <c r="DR24" s="207"/>
      <c r="DS24" s="207"/>
      <c r="DT24" s="207" t="n">
        <v>15</v>
      </c>
      <c r="DU24" s="207"/>
      <c r="DV24" s="207"/>
      <c r="DW24" s="207"/>
      <c r="DX24" s="207"/>
      <c r="DY24" s="207"/>
      <c r="DZ24" s="207"/>
      <c r="EA24" s="207"/>
      <c r="EB24" s="207"/>
      <c r="EC24" s="207" t="n">
        <v>14.5</v>
      </c>
      <c r="ED24" s="207"/>
      <c r="EE24" s="207"/>
      <c r="EF24" s="207"/>
      <c r="EG24" s="207"/>
      <c r="EH24" s="207"/>
      <c r="EI24" s="207"/>
      <c r="EJ24" s="207"/>
      <c r="EK24" s="207"/>
      <c r="EL24" s="207" t="n">
        <v>14.4</v>
      </c>
      <c r="EM24" s="207"/>
      <c r="EN24" s="207"/>
      <c r="EO24" s="207"/>
      <c r="EP24" s="207"/>
      <c r="EQ24" s="207"/>
      <c r="ER24" s="207"/>
      <c r="ES24" s="207"/>
      <c r="ET24" s="207"/>
      <c r="EU24" s="207" t="n">
        <v>14.3</v>
      </c>
      <c r="EV24" s="207"/>
      <c r="EW24" s="207"/>
      <c r="EX24" s="207"/>
      <c r="EY24" s="207"/>
      <c r="EZ24" s="207"/>
      <c r="FA24" s="207"/>
      <c r="FB24" s="207"/>
      <c r="FC24" s="207"/>
      <c r="FD24" s="207" t="n">
        <v>14.2</v>
      </c>
      <c r="FE24" s="207"/>
      <c r="FF24" s="207"/>
      <c r="FG24" s="207"/>
      <c r="FH24" s="207"/>
      <c r="FI24" s="207"/>
      <c r="FJ24" s="207"/>
      <c r="FK24" s="207"/>
      <c r="FL24" s="207"/>
      <c r="FM24" s="207" t="n">
        <v>13.9</v>
      </c>
      <c r="FN24" s="207"/>
      <c r="FO24" s="207"/>
      <c r="FP24" s="207"/>
      <c r="FQ24" s="207"/>
      <c r="FR24" s="207"/>
      <c r="FS24" s="207"/>
      <c r="FT24" s="207"/>
      <c r="FU24" s="207"/>
      <c r="FV24" s="207" t="n">
        <v>13.7</v>
      </c>
      <c r="FW24" s="207"/>
      <c r="FX24" s="207"/>
      <c r="FY24" s="207"/>
      <c r="FZ24" s="207"/>
      <c r="GA24" s="207"/>
      <c r="GB24" s="207"/>
      <c r="GC24" s="207"/>
      <c r="GD24" s="207"/>
      <c r="GE24" s="207" t="n">
        <v>13.5</v>
      </c>
      <c r="GF24" s="207"/>
      <c r="GG24" s="207"/>
      <c r="GH24" s="207"/>
      <c r="GI24" s="207"/>
      <c r="GJ24" s="207"/>
      <c r="GK24" s="207"/>
      <c r="GL24" s="207"/>
      <c r="GM24" s="207"/>
      <c r="GN24" s="207" t="n">
        <v>13.3</v>
      </c>
      <c r="GO24" s="207"/>
      <c r="GP24" s="207"/>
      <c r="GQ24" s="207"/>
      <c r="GR24" s="207"/>
      <c r="GS24" s="207"/>
      <c r="GT24" s="207"/>
      <c r="GU24" s="207"/>
      <c r="GV24" s="207"/>
      <c r="GW24" s="207" t="n">
        <v>13</v>
      </c>
      <c r="GX24" s="207"/>
      <c r="GY24" s="207"/>
      <c r="GZ24" s="207"/>
      <c r="HA24" s="207"/>
      <c r="HB24" s="207"/>
      <c r="HC24" s="207"/>
      <c r="HD24" s="207"/>
      <c r="HE24" s="207"/>
      <c r="HF24" s="207" t="n">
        <v>12.8</v>
      </c>
      <c r="HG24" s="207"/>
      <c r="HH24" s="207"/>
      <c r="HI24" s="207"/>
      <c r="HJ24" s="207"/>
      <c r="HK24" s="207"/>
      <c r="HL24" s="207"/>
      <c r="HM24" s="207"/>
      <c r="HN24" s="207"/>
      <c r="HO24" s="207" t="n">
        <v>12.6</v>
      </c>
      <c r="HP24" s="207"/>
      <c r="HQ24" s="207"/>
      <c r="HR24" s="207"/>
      <c r="HS24" s="207"/>
      <c r="HT24" s="207"/>
      <c r="HU24" s="207"/>
      <c r="HV24" s="207"/>
      <c r="HW24" s="207"/>
      <c r="HX24" s="207" t="n">
        <v>12.4</v>
      </c>
      <c r="HY24" s="207"/>
      <c r="HZ24" s="207"/>
      <c r="IA24" s="207"/>
      <c r="IB24" s="207"/>
      <c r="IC24" s="207"/>
      <c r="ID24" s="207"/>
      <c r="IE24" s="207"/>
      <c r="IF24" s="207"/>
    </row>
    <row r="25" customFormat="false" ht="12.75" hidden="false" customHeight="true" outlineLevel="0" collapsed="false">
      <c r="A25" s="180"/>
      <c r="B25" s="180"/>
      <c r="C25" s="180"/>
      <c r="D25" s="180"/>
      <c r="E25" s="208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10"/>
      <c r="BH25" s="203" t="s">
        <v>785</v>
      </c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11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</row>
    <row r="26" customFormat="false" ht="15" hidden="false" customHeight="true" outlineLevel="0" collapsed="false">
      <c r="A26" s="180" t="s">
        <v>786</v>
      </c>
      <c r="B26" s="180"/>
      <c r="C26" s="180"/>
      <c r="D26" s="180"/>
      <c r="E26" s="189" t="s">
        <v>787</v>
      </c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1"/>
      <c r="BH26" s="177" t="s">
        <v>788</v>
      </c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9" t="n">
        <v>1727970</v>
      </c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 t="n">
        <f aca="false">EC26</f>
        <v>1190350</v>
      </c>
      <c r="CK26" s="179"/>
      <c r="CL26" s="179"/>
      <c r="CM26" s="179"/>
      <c r="CN26" s="179"/>
      <c r="CO26" s="179"/>
      <c r="CP26" s="179"/>
      <c r="CQ26" s="179"/>
      <c r="CR26" s="179"/>
      <c r="CS26" s="179" t="n">
        <v>1190350</v>
      </c>
      <c r="CT26" s="179"/>
      <c r="CU26" s="179"/>
      <c r="CV26" s="179"/>
      <c r="CW26" s="179"/>
      <c r="CX26" s="179"/>
      <c r="CY26" s="179"/>
      <c r="CZ26" s="179"/>
      <c r="DA26" s="179"/>
      <c r="DB26" s="179" t="n">
        <f aca="false">CS26</f>
        <v>1190350</v>
      </c>
      <c r="DC26" s="179"/>
      <c r="DD26" s="179"/>
      <c r="DE26" s="179"/>
      <c r="DF26" s="179"/>
      <c r="DG26" s="179"/>
      <c r="DH26" s="179"/>
      <c r="DI26" s="179"/>
      <c r="DJ26" s="179"/>
      <c r="DK26" s="179" t="n">
        <f aca="false">DB26</f>
        <v>1190350</v>
      </c>
      <c r="DL26" s="179"/>
      <c r="DM26" s="179"/>
      <c r="DN26" s="179"/>
      <c r="DO26" s="179"/>
      <c r="DP26" s="179"/>
      <c r="DQ26" s="179"/>
      <c r="DR26" s="179"/>
      <c r="DS26" s="179"/>
      <c r="DT26" s="179" t="n">
        <f aca="false">DK26</f>
        <v>1190350</v>
      </c>
      <c r="DU26" s="179"/>
      <c r="DV26" s="179"/>
      <c r="DW26" s="179"/>
      <c r="DX26" s="179"/>
      <c r="DY26" s="179"/>
      <c r="DZ26" s="179"/>
      <c r="EA26" s="179"/>
      <c r="EB26" s="179"/>
      <c r="EC26" s="179" t="n">
        <f aca="false">DT26</f>
        <v>1190350</v>
      </c>
      <c r="ED26" s="179"/>
      <c r="EE26" s="179"/>
      <c r="EF26" s="179"/>
      <c r="EG26" s="179"/>
      <c r="EH26" s="179"/>
      <c r="EI26" s="179"/>
      <c r="EJ26" s="179"/>
      <c r="EK26" s="179"/>
      <c r="EL26" s="179" t="n">
        <f aca="false">EC26</f>
        <v>1190350</v>
      </c>
      <c r="EM26" s="179"/>
      <c r="EN26" s="179"/>
      <c r="EO26" s="179"/>
      <c r="EP26" s="179"/>
      <c r="EQ26" s="179"/>
      <c r="ER26" s="179"/>
      <c r="ES26" s="179"/>
      <c r="ET26" s="179"/>
      <c r="EU26" s="179" t="n">
        <f aca="false">EL26</f>
        <v>1190350</v>
      </c>
      <c r="EV26" s="179"/>
      <c r="EW26" s="179"/>
      <c r="EX26" s="179"/>
      <c r="EY26" s="179"/>
      <c r="EZ26" s="179"/>
      <c r="FA26" s="179"/>
      <c r="FB26" s="179"/>
      <c r="FC26" s="179"/>
      <c r="FD26" s="179" t="n">
        <f aca="false">EU26</f>
        <v>1190350</v>
      </c>
      <c r="FE26" s="179"/>
      <c r="FF26" s="179"/>
      <c r="FG26" s="179"/>
      <c r="FH26" s="179"/>
      <c r="FI26" s="179"/>
      <c r="FJ26" s="179"/>
      <c r="FK26" s="179"/>
      <c r="FL26" s="179"/>
      <c r="FM26" s="179" t="n">
        <f aca="false">FD26</f>
        <v>1190350</v>
      </c>
      <c r="FN26" s="179"/>
      <c r="FO26" s="179"/>
      <c r="FP26" s="179"/>
      <c r="FQ26" s="179"/>
      <c r="FR26" s="179"/>
      <c r="FS26" s="179"/>
      <c r="FT26" s="179"/>
      <c r="FU26" s="179"/>
      <c r="FV26" s="179" t="n">
        <f aca="false">FM26</f>
        <v>1190350</v>
      </c>
      <c r="FW26" s="179"/>
      <c r="FX26" s="179"/>
      <c r="FY26" s="179"/>
      <c r="FZ26" s="179"/>
      <c r="GA26" s="179"/>
      <c r="GB26" s="179"/>
      <c r="GC26" s="179"/>
      <c r="GD26" s="179"/>
      <c r="GE26" s="179" t="n">
        <f aca="false">FV26</f>
        <v>1190350</v>
      </c>
      <c r="GF26" s="179"/>
      <c r="GG26" s="179"/>
      <c r="GH26" s="179"/>
      <c r="GI26" s="179"/>
      <c r="GJ26" s="179"/>
      <c r="GK26" s="179"/>
      <c r="GL26" s="179"/>
      <c r="GM26" s="179"/>
      <c r="GN26" s="179" t="n">
        <f aca="false">GE26</f>
        <v>1190350</v>
      </c>
      <c r="GO26" s="179"/>
      <c r="GP26" s="179"/>
      <c r="GQ26" s="179"/>
      <c r="GR26" s="179"/>
      <c r="GS26" s="179"/>
      <c r="GT26" s="179"/>
      <c r="GU26" s="179"/>
      <c r="GV26" s="179"/>
      <c r="GW26" s="179" t="n">
        <f aca="false">GN26</f>
        <v>1190350</v>
      </c>
      <c r="GX26" s="179"/>
      <c r="GY26" s="179"/>
      <c r="GZ26" s="179"/>
      <c r="HA26" s="179"/>
      <c r="HB26" s="179"/>
      <c r="HC26" s="179"/>
      <c r="HD26" s="179"/>
      <c r="HE26" s="179"/>
      <c r="HF26" s="179" t="n">
        <f aca="false">GW26</f>
        <v>1190350</v>
      </c>
      <c r="HG26" s="179"/>
      <c r="HH26" s="179"/>
      <c r="HI26" s="179"/>
      <c r="HJ26" s="179"/>
      <c r="HK26" s="179"/>
      <c r="HL26" s="179"/>
      <c r="HM26" s="179"/>
      <c r="HN26" s="179"/>
      <c r="HO26" s="179" t="n">
        <f aca="false">HF26</f>
        <v>1190350</v>
      </c>
      <c r="HP26" s="179"/>
      <c r="HQ26" s="179"/>
      <c r="HR26" s="179"/>
      <c r="HS26" s="179"/>
      <c r="HT26" s="179"/>
      <c r="HU26" s="179"/>
      <c r="HV26" s="179"/>
      <c r="HW26" s="179"/>
      <c r="HX26" s="179" t="n">
        <f aca="false">HO26</f>
        <v>1190350</v>
      </c>
      <c r="HY26" s="179"/>
      <c r="HZ26" s="179"/>
      <c r="IA26" s="179"/>
      <c r="IB26" s="179"/>
      <c r="IC26" s="179"/>
      <c r="ID26" s="179"/>
      <c r="IE26" s="179"/>
      <c r="IF26" s="179"/>
    </row>
    <row r="27" customFormat="false" ht="15" hidden="false" customHeight="true" outlineLevel="0" collapsed="false">
      <c r="A27" s="180"/>
      <c r="B27" s="180"/>
      <c r="C27" s="180"/>
      <c r="D27" s="180"/>
      <c r="E27" s="208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10"/>
      <c r="BH27" s="177" t="s">
        <v>789</v>
      </c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9" t="n">
        <v>3960</v>
      </c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 t="n">
        <v>44</v>
      </c>
      <c r="CK27" s="179"/>
      <c r="CL27" s="179"/>
      <c r="CM27" s="179"/>
      <c r="CN27" s="179"/>
      <c r="CO27" s="179"/>
      <c r="CP27" s="179"/>
      <c r="CQ27" s="179"/>
      <c r="CR27" s="179"/>
      <c r="CS27" s="179" t="n">
        <f aca="false">DB27</f>
        <v>44</v>
      </c>
      <c r="CT27" s="179"/>
      <c r="CU27" s="179"/>
      <c r="CV27" s="179"/>
      <c r="CW27" s="179"/>
      <c r="CX27" s="179"/>
      <c r="CY27" s="179"/>
      <c r="CZ27" s="179"/>
      <c r="DA27" s="179"/>
      <c r="DB27" s="179" t="n">
        <v>44</v>
      </c>
      <c r="DC27" s="179"/>
      <c r="DD27" s="179"/>
      <c r="DE27" s="179"/>
      <c r="DF27" s="179"/>
      <c r="DG27" s="179"/>
      <c r="DH27" s="179"/>
      <c r="DI27" s="179"/>
      <c r="DJ27" s="179"/>
      <c r="DK27" s="179" t="n">
        <v>44</v>
      </c>
      <c r="DL27" s="179"/>
      <c r="DM27" s="179"/>
      <c r="DN27" s="179"/>
      <c r="DO27" s="179"/>
      <c r="DP27" s="179"/>
      <c r="DQ27" s="179"/>
      <c r="DR27" s="179"/>
      <c r="DS27" s="179"/>
      <c r="DT27" s="179" t="n">
        <v>44</v>
      </c>
      <c r="DU27" s="179"/>
      <c r="DV27" s="179"/>
      <c r="DW27" s="179"/>
      <c r="DX27" s="179"/>
      <c r="DY27" s="179"/>
      <c r="DZ27" s="179"/>
      <c r="EA27" s="179"/>
      <c r="EB27" s="179"/>
      <c r="EC27" s="179" t="n">
        <v>44</v>
      </c>
      <c r="ED27" s="179"/>
      <c r="EE27" s="179"/>
      <c r="EF27" s="179"/>
      <c r="EG27" s="179"/>
      <c r="EH27" s="179"/>
      <c r="EI27" s="179"/>
      <c r="EJ27" s="179"/>
      <c r="EK27" s="179"/>
      <c r="EL27" s="179" t="n">
        <v>44</v>
      </c>
      <c r="EM27" s="179"/>
      <c r="EN27" s="179"/>
      <c r="EO27" s="179"/>
      <c r="EP27" s="179"/>
      <c r="EQ27" s="179"/>
      <c r="ER27" s="179"/>
      <c r="ES27" s="179"/>
      <c r="ET27" s="179"/>
      <c r="EU27" s="179" t="n">
        <v>44</v>
      </c>
      <c r="EV27" s="179"/>
      <c r="EW27" s="179"/>
      <c r="EX27" s="179"/>
      <c r="EY27" s="179"/>
      <c r="EZ27" s="179"/>
      <c r="FA27" s="179"/>
      <c r="FB27" s="179"/>
      <c r="FC27" s="179"/>
      <c r="FD27" s="179" t="n">
        <v>44</v>
      </c>
      <c r="FE27" s="179"/>
      <c r="FF27" s="179"/>
      <c r="FG27" s="179"/>
      <c r="FH27" s="179"/>
      <c r="FI27" s="179"/>
      <c r="FJ27" s="179"/>
      <c r="FK27" s="179"/>
      <c r="FL27" s="179"/>
      <c r="FM27" s="179" t="n">
        <v>44</v>
      </c>
      <c r="FN27" s="179"/>
      <c r="FO27" s="179"/>
      <c r="FP27" s="179"/>
      <c r="FQ27" s="179"/>
      <c r="FR27" s="179"/>
      <c r="FS27" s="179"/>
      <c r="FT27" s="179"/>
      <c r="FU27" s="179"/>
      <c r="FV27" s="179" t="n">
        <v>44</v>
      </c>
      <c r="FW27" s="179"/>
      <c r="FX27" s="179"/>
      <c r="FY27" s="179"/>
      <c r="FZ27" s="179"/>
      <c r="GA27" s="179"/>
      <c r="GB27" s="179"/>
      <c r="GC27" s="179"/>
      <c r="GD27" s="179"/>
      <c r="GE27" s="179" t="n">
        <v>44</v>
      </c>
      <c r="GF27" s="179"/>
      <c r="GG27" s="179"/>
      <c r="GH27" s="179"/>
      <c r="GI27" s="179"/>
      <c r="GJ27" s="179"/>
      <c r="GK27" s="179"/>
      <c r="GL27" s="179"/>
      <c r="GM27" s="179"/>
      <c r="GN27" s="179" t="n">
        <v>44</v>
      </c>
      <c r="GO27" s="179"/>
      <c r="GP27" s="179"/>
      <c r="GQ27" s="179"/>
      <c r="GR27" s="179"/>
      <c r="GS27" s="179"/>
      <c r="GT27" s="179"/>
      <c r="GU27" s="179"/>
      <c r="GV27" s="179"/>
      <c r="GW27" s="179" t="n">
        <v>44</v>
      </c>
      <c r="GX27" s="179"/>
      <c r="GY27" s="179"/>
      <c r="GZ27" s="179"/>
      <c r="HA27" s="179"/>
      <c r="HB27" s="179"/>
      <c r="HC27" s="179"/>
      <c r="HD27" s="179"/>
      <c r="HE27" s="179"/>
      <c r="HF27" s="179" t="n">
        <v>44</v>
      </c>
      <c r="HG27" s="179"/>
      <c r="HH27" s="179"/>
      <c r="HI27" s="179"/>
      <c r="HJ27" s="179"/>
      <c r="HK27" s="179"/>
      <c r="HL27" s="179"/>
      <c r="HM27" s="179"/>
      <c r="HN27" s="179"/>
      <c r="HO27" s="179" t="n">
        <v>44</v>
      </c>
      <c r="HP27" s="179"/>
      <c r="HQ27" s="179"/>
      <c r="HR27" s="179"/>
      <c r="HS27" s="179"/>
      <c r="HT27" s="179"/>
      <c r="HU27" s="179"/>
      <c r="HV27" s="179"/>
      <c r="HW27" s="179"/>
      <c r="HX27" s="179" t="n">
        <v>44</v>
      </c>
      <c r="HY27" s="179"/>
      <c r="HZ27" s="179"/>
      <c r="IA27" s="179"/>
      <c r="IB27" s="179"/>
      <c r="IC27" s="179"/>
      <c r="ID27" s="179"/>
      <c r="IE27" s="179"/>
      <c r="IF27" s="179"/>
    </row>
    <row r="28" customFormat="false" ht="13.15" hidden="false" customHeight="true" outlineLevel="0" collapsed="false">
      <c r="A28" s="212" t="s">
        <v>790</v>
      </c>
      <c r="B28" s="212"/>
      <c r="C28" s="212"/>
      <c r="D28" s="212"/>
      <c r="E28" s="213" t="s">
        <v>791</v>
      </c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165" t="s">
        <v>792</v>
      </c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79" t="s">
        <v>793</v>
      </c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 t="s">
        <v>793</v>
      </c>
      <c r="CK28" s="179"/>
      <c r="CL28" s="179"/>
      <c r="CM28" s="179"/>
      <c r="CN28" s="179"/>
      <c r="CO28" s="179"/>
      <c r="CP28" s="179"/>
      <c r="CQ28" s="179"/>
      <c r="CR28" s="179"/>
      <c r="CS28" s="179" t="s">
        <v>793</v>
      </c>
      <c r="CT28" s="179"/>
      <c r="CU28" s="179"/>
      <c r="CV28" s="179"/>
      <c r="CW28" s="179"/>
      <c r="CX28" s="179"/>
      <c r="CY28" s="179"/>
      <c r="CZ28" s="179"/>
      <c r="DA28" s="179"/>
      <c r="DB28" s="179" t="s">
        <v>793</v>
      </c>
      <c r="DC28" s="179"/>
      <c r="DD28" s="179"/>
      <c r="DE28" s="179"/>
      <c r="DF28" s="179"/>
      <c r="DG28" s="179"/>
      <c r="DH28" s="179"/>
      <c r="DI28" s="179"/>
      <c r="DJ28" s="179"/>
      <c r="DK28" s="179" t="s">
        <v>793</v>
      </c>
      <c r="DL28" s="179"/>
      <c r="DM28" s="179"/>
      <c r="DN28" s="179"/>
      <c r="DO28" s="179"/>
      <c r="DP28" s="179"/>
      <c r="DQ28" s="179"/>
      <c r="DR28" s="179"/>
      <c r="DS28" s="179"/>
      <c r="DT28" s="179" t="s">
        <v>793</v>
      </c>
      <c r="DU28" s="179"/>
      <c r="DV28" s="179"/>
      <c r="DW28" s="179"/>
      <c r="DX28" s="179"/>
      <c r="DY28" s="179"/>
      <c r="DZ28" s="179"/>
      <c r="EA28" s="179"/>
      <c r="EB28" s="179"/>
      <c r="EC28" s="179" t="s">
        <v>793</v>
      </c>
      <c r="ED28" s="179"/>
      <c r="EE28" s="179"/>
      <c r="EF28" s="179"/>
      <c r="EG28" s="179"/>
      <c r="EH28" s="179"/>
      <c r="EI28" s="179"/>
      <c r="EJ28" s="179"/>
      <c r="EK28" s="179"/>
      <c r="EL28" s="179" t="s">
        <v>793</v>
      </c>
      <c r="EM28" s="179"/>
      <c r="EN28" s="179"/>
      <c r="EO28" s="179"/>
      <c r="EP28" s="179"/>
      <c r="EQ28" s="179"/>
      <c r="ER28" s="179"/>
      <c r="ES28" s="179"/>
      <c r="ET28" s="179"/>
      <c r="EU28" s="179" t="s">
        <v>793</v>
      </c>
      <c r="EV28" s="179"/>
      <c r="EW28" s="179"/>
      <c r="EX28" s="179"/>
      <c r="EY28" s="179"/>
      <c r="EZ28" s="179"/>
      <c r="FA28" s="179"/>
      <c r="FB28" s="179"/>
      <c r="FC28" s="179"/>
      <c r="FD28" s="179" t="s">
        <v>793</v>
      </c>
      <c r="FE28" s="179"/>
      <c r="FF28" s="179"/>
      <c r="FG28" s="179"/>
      <c r="FH28" s="179"/>
      <c r="FI28" s="179"/>
      <c r="FJ28" s="179"/>
      <c r="FK28" s="179"/>
      <c r="FL28" s="179"/>
      <c r="FM28" s="179" t="s">
        <v>793</v>
      </c>
      <c r="FN28" s="179"/>
      <c r="FO28" s="179"/>
      <c r="FP28" s="179"/>
      <c r="FQ28" s="179"/>
      <c r="FR28" s="179"/>
      <c r="FS28" s="179"/>
      <c r="FT28" s="179"/>
      <c r="FU28" s="179"/>
      <c r="FV28" s="179" t="s">
        <v>793</v>
      </c>
      <c r="FW28" s="179"/>
      <c r="FX28" s="179"/>
      <c r="FY28" s="179"/>
      <c r="FZ28" s="179"/>
      <c r="GA28" s="179"/>
      <c r="GB28" s="179"/>
      <c r="GC28" s="179"/>
      <c r="GD28" s="179"/>
      <c r="GE28" s="179" t="s">
        <v>793</v>
      </c>
      <c r="GF28" s="179"/>
      <c r="GG28" s="179"/>
      <c r="GH28" s="179"/>
      <c r="GI28" s="179"/>
      <c r="GJ28" s="179"/>
      <c r="GK28" s="179"/>
      <c r="GL28" s="179"/>
      <c r="GM28" s="179"/>
      <c r="GN28" s="179" t="s">
        <v>793</v>
      </c>
      <c r="GO28" s="179"/>
      <c r="GP28" s="179"/>
      <c r="GQ28" s="179"/>
      <c r="GR28" s="179"/>
      <c r="GS28" s="179"/>
      <c r="GT28" s="179"/>
      <c r="GU28" s="179"/>
      <c r="GV28" s="179"/>
      <c r="GW28" s="179" t="s">
        <v>793</v>
      </c>
      <c r="GX28" s="179"/>
      <c r="GY28" s="179"/>
      <c r="GZ28" s="179"/>
      <c r="HA28" s="179"/>
      <c r="HB28" s="179"/>
      <c r="HC28" s="179"/>
      <c r="HD28" s="179"/>
      <c r="HE28" s="179"/>
      <c r="HF28" s="179" t="s">
        <v>793</v>
      </c>
      <c r="HG28" s="179"/>
      <c r="HH28" s="179"/>
      <c r="HI28" s="179"/>
      <c r="HJ28" s="179"/>
      <c r="HK28" s="179"/>
      <c r="HL28" s="179"/>
      <c r="HM28" s="179"/>
      <c r="HN28" s="179"/>
      <c r="HO28" s="179" t="s">
        <v>793</v>
      </c>
      <c r="HP28" s="179"/>
      <c r="HQ28" s="179"/>
      <c r="HR28" s="179"/>
      <c r="HS28" s="179"/>
      <c r="HT28" s="179"/>
      <c r="HU28" s="179"/>
      <c r="HV28" s="179"/>
      <c r="HW28" s="179"/>
      <c r="HX28" s="179" t="s">
        <v>793</v>
      </c>
      <c r="HY28" s="179"/>
      <c r="HZ28" s="179"/>
      <c r="IA28" s="179"/>
      <c r="IB28" s="179"/>
      <c r="IC28" s="179"/>
      <c r="ID28" s="179"/>
      <c r="IE28" s="179"/>
      <c r="IF28" s="179"/>
    </row>
    <row r="29" customFormat="false" ht="12.75" hidden="false" customHeight="true" outlineLevel="0" collapsed="false">
      <c r="A29" s="212"/>
      <c r="B29" s="212"/>
      <c r="C29" s="212"/>
      <c r="D29" s="212"/>
      <c r="E29" s="214" t="s">
        <v>794</v>
      </c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168" t="s">
        <v>795</v>
      </c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79"/>
      <c r="DF29" s="179"/>
      <c r="DG29" s="179"/>
      <c r="DH29" s="179"/>
      <c r="DI29" s="179"/>
      <c r="DJ29" s="179"/>
      <c r="DK29" s="179"/>
      <c r="DL29" s="179"/>
      <c r="DM29" s="179"/>
      <c r="DN29" s="179"/>
      <c r="DO29" s="179"/>
      <c r="DP29" s="179"/>
      <c r="DQ29" s="179"/>
      <c r="DR29" s="179"/>
      <c r="DS29" s="179"/>
      <c r="DT29" s="179"/>
      <c r="DU29" s="179"/>
      <c r="DV29" s="179"/>
      <c r="DW29" s="179"/>
      <c r="DX29" s="179"/>
      <c r="DY29" s="179"/>
      <c r="DZ29" s="179"/>
      <c r="EA29" s="179"/>
      <c r="EB29" s="179"/>
      <c r="EC29" s="179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179"/>
      <c r="ER29" s="179"/>
      <c r="ES29" s="179"/>
      <c r="ET29" s="179"/>
      <c r="EU29" s="179"/>
      <c r="EV29" s="179"/>
      <c r="EW29" s="179"/>
      <c r="EX29" s="179"/>
      <c r="EY29" s="179"/>
      <c r="EZ29" s="179"/>
      <c r="FA29" s="179"/>
      <c r="FB29" s="179"/>
      <c r="FC29" s="179"/>
      <c r="FD29" s="179"/>
      <c r="FE29" s="179"/>
      <c r="FF29" s="179"/>
      <c r="FG29" s="179"/>
      <c r="FH29" s="179"/>
      <c r="FI29" s="179"/>
      <c r="FJ29" s="179"/>
      <c r="FK29" s="179"/>
      <c r="FL29" s="179"/>
      <c r="FM29" s="179"/>
      <c r="FN29" s="179"/>
      <c r="FO29" s="179"/>
      <c r="FP29" s="179"/>
      <c r="FQ29" s="179"/>
      <c r="FR29" s="179"/>
      <c r="FS29" s="179"/>
      <c r="FT29" s="179"/>
      <c r="FU29" s="179"/>
      <c r="FV29" s="179"/>
      <c r="FW29" s="179"/>
      <c r="FX29" s="179"/>
      <c r="FY29" s="179"/>
      <c r="FZ29" s="179"/>
      <c r="GA29" s="179"/>
      <c r="GB29" s="179"/>
      <c r="GC29" s="179"/>
      <c r="GD29" s="179"/>
      <c r="GE29" s="179"/>
      <c r="GF29" s="179"/>
      <c r="GG29" s="179"/>
      <c r="GH29" s="179"/>
      <c r="GI29" s="179"/>
      <c r="GJ29" s="179"/>
      <c r="GK29" s="179"/>
      <c r="GL29" s="179"/>
      <c r="GM29" s="179"/>
      <c r="GN29" s="179"/>
      <c r="GO29" s="179"/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 s="179"/>
      <c r="HK29" s="179"/>
      <c r="HL29" s="179"/>
      <c r="HM29" s="17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</row>
    <row r="30" customFormat="false" ht="12.75" hidden="false" customHeight="true" outlineLevel="0" collapsed="false">
      <c r="A30" s="212"/>
      <c r="B30" s="212"/>
      <c r="C30" s="212"/>
      <c r="D30" s="212"/>
      <c r="E30" s="214" t="s">
        <v>796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168" t="s">
        <v>797</v>
      </c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79"/>
      <c r="CL30" s="179"/>
      <c r="CM30" s="179"/>
      <c r="CN30" s="179"/>
      <c r="CO30" s="179"/>
      <c r="CP30" s="179"/>
      <c r="CQ30" s="179"/>
      <c r="CR30" s="179"/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179"/>
      <c r="DO30" s="179"/>
      <c r="DP30" s="179"/>
      <c r="DQ30" s="179"/>
      <c r="DR30" s="179"/>
      <c r="DS30" s="179"/>
      <c r="DT30" s="179"/>
      <c r="DU30" s="179"/>
      <c r="DV30" s="179"/>
      <c r="DW30" s="179"/>
      <c r="DX30" s="179"/>
      <c r="DY30" s="179"/>
      <c r="DZ30" s="179"/>
      <c r="EA30" s="179"/>
      <c r="EB30" s="179"/>
      <c r="EC30" s="179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79"/>
      <c r="ET30" s="179"/>
      <c r="EU30" s="179"/>
      <c r="EV30" s="179"/>
      <c r="EW30" s="179"/>
      <c r="EX30" s="179"/>
      <c r="EY30" s="179"/>
      <c r="EZ30" s="179"/>
      <c r="FA30" s="179"/>
      <c r="FB30" s="179"/>
      <c r="FC30" s="179"/>
      <c r="FD30" s="179"/>
      <c r="FE30" s="179"/>
      <c r="FF30" s="179"/>
      <c r="FG30" s="179"/>
      <c r="FH30" s="179"/>
      <c r="FI30" s="179"/>
      <c r="FJ30" s="179"/>
      <c r="FK30" s="179"/>
      <c r="FL30" s="179"/>
      <c r="FM30" s="179"/>
      <c r="FN30" s="179"/>
      <c r="FO30" s="179"/>
      <c r="FP30" s="179"/>
      <c r="FQ30" s="179"/>
      <c r="FR30" s="179"/>
      <c r="FS30" s="179"/>
      <c r="FT30" s="179"/>
      <c r="FU30" s="179"/>
      <c r="FV30" s="179"/>
      <c r="FW30" s="179"/>
      <c r="FX30" s="179"/>
      <c r="FY30" s="179"/>
      <c r="FZ30" s="179"/>
      <c r="GA30" s="179"/>
      <c r="GB30" s="179"/>
      <c r="GC30" s="179"/>
      <c r="GD30" s="179"/>
      <c r="GE30" s="179"/>
      <c r="GF30" s="179"/>
      <c r="GG30" s="179"/>
      <c r="GH30" s="179"/>
      <c r="GI30" s="179"/>
      <c r="GJ30" s="179"/>
      <c r="GK30" s="179"/>
      <c r="GL30" s="179"/>
      <c r="GM30" s="179"/>
      <c r="GN30" s="179"/>
      <c r="GO30" s="179"/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 s="179"/>
      <c r="HK30" s="179"/>
      <c r="HL30" s="179"/>
      <c r="HM30" s="179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</row>
    <row r="31" customFormat="false" ht="12.75" hidden="false" customHeight="false" outlineLevel="0" collapsed="false">
      <c r="A31" s="212"/>
      <c r="B31" s="212"/>
      <c r="C31" s="212"/>
      <c r="D31" s="212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6" t="s">
        <v>798</v>
      </c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179"/>
      <c r="DO31" s="179"/>
      <c r="DP31" s="179"/>
      <c r="DQ31" s="179"/>
      <c r="DR31" s="179"/>
      <c r="DS31" s="179"/>
      <c r="DT31" s="179"/>
      <c r="DU31" s="179"/>
      <c r="DV31" s="179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79"/>
      <c r="EH31" s="179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79"/>
      <c r="ET31" s="179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79"/>
      <c r="FF31" s="179"/>
      <c r="FG31" s="179"/>
      <c r="FH31" s="179"/>
      <c r="FI31" s="179"/>
      <c r="FJ31" s="179"/>
      <c r="FK31" s="179"/>
      <c r="FL31" s="179"/>
      <c r="FM31" s="179"/>
      <c r="FN31" s="179"/>
      <c r="FO31" s="179"/>
      <c r="FP31" s="179"/>
      <c r="FQ31" s="179"/>
      <c r="FR31" s="179"/>
      <c r="FS31" s="179"/>
      <c r="FT31" s="179"/>
      <c r="FU31" s="179"/>
      <c r="FV31" s="179"/>
      <c r="FW31" s="179"/>
      <c r="FX31" s="179"/>
      <c r="FY31" s="179"/>
      <c r="FZ31" s="179"/>
      <c r="GA31" s="179"/>
      <c r="GB31" s="179"/>
      <c r="GC31" s="179"/>
      <c r="GD31" s="179"/>
      <c r="GE31" s="179"/>
      <c r="GF31" s="179"/>
      <c r="GG31" s="179"/>
      <c r="GH31" s="179"/>
      <c r="GI31" s="179"/>
      <c r="GJ31" s="179"/>
      <c r="GK31" s="179"/>
      <c r="GL31" s="179"/>
      <c r="GM31" s="179"/>
      <c r="GN31" s="179"/>
      <c r="GO31" s="179"/>
      <c r="GP31" s="179"/>
      <c r="GQ31" s="179"/>
      <c r="GR31" s="179"/>
      <c r="GS31" s="179"/>
      <c r="GT31" s="179"/>
      <c r="GU31" s="179"/>
      <c r="GV31" s="179"/>
      <c r="GW31" s="179"/>
      <c r="GX31" s="179"/>
      <c r="GY31" s="179"/>
      <c r="GZ31" s="179"/>
      <c r="HA31" s="179"/>
      <c r="HB31" s="179"/>
      <c r="HC31" s="179"/>
      <c r="HD31" s="179"/>
      <c r="HE31" s="179"/>
      <c r="HF31" s="179"/>
      <c r="HG31" s="179"/>
      <c r="HH31" s="179"/>
      <c r="HI31" s="179"/>
      <c r="HJ31" s="179"/>
      <c r="HK31" s="179"/>
      <c r="HL31" s="179"/>
      <c r="HM31" s="179"/>
      <c r="HN31" s="179"/>
      <c r="HO31" s="179"/>
      <c r="HP31" s="179"/>
      <c r="HQ31" s="179"/>
      <c r="HR31" s="179"/>
      <c r="HS31" s="179"/>
      <c r="HT31" s="179"/>
      <c r="HU31" s="179"/>
      <c r="HV31" s="179"/>
      <c r="HW31" s="179"/>
      <c r="HX31" s="179"/>
      <c r="HY31" s="179"/>
      <c r="HZ31" s="179"/>
      <c r="IA31" s="179"/>
      <c r="IB31" s="179"/>
      <c r="IC31" s="179"/>
      <c r="ID31" s="179"/>
      <c r="IE31" s="179"/>
      <c r="IF31" s="179"/>
    </row>
    <row r="32" customFormat="false" ht="15" hidden="false" customHeight="true" outlineLevel="0" collapsed="false">
      <c r="A32" s="174" t="s">
        <v>799</v>
      </c>
      <c r="B32" s="174"/>
      <c r="C32" s="174"/>
      <c r="D32" s="174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</row>
    <row r="33" customFormat="false" ht="15" hidden="false" customHeight="true" outlineLevel="0" collapsed="false">
      <c r="A33" s="174" t="s">
        <v>800</v>
      </c>
      <c r="B33" s="174"/>
      <c r="C33" s="174"/>
      <c r="D33" s="174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</row>
    <row r="35" customFormat="false" ht="12.75" hidden="false" customHeight="false" outlineLevel="0" collapsed="false">
      <c r="BZ35" s="27"/>
      <c r="CA35" s="27"/>
      <c r="CB35" s="27"/>
      <c r="CC35" s="27"/>
      <c r="CD35" s="27"/>
      <c r="CE35" s="27"/>
      <c r="CF35" s="27"/>
      <c r="CG35" s="27"/>
      <c r="CH35" s="27"/>
    </row>
    <row r="36" customFormat="false" ht="12.8" hidden="false" customHeight="false" outlineLevel="0" collapsed="false">
      <c r="A36" s="20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</row>
    <row r="37" customFormat="false" ht="12.8" hidden="false" customHeight="false" outlineLevel="0" collapsed="false">
      <c r="A37" s="20"/>
      <c r="CB37" s="220"/>
    </row>
  </sheetData>
  <mergeCells count="369">
    <mergeCell ref="A3:IF3"/>
    <mergeCell ref="A4:IF4"/>
    <mergeCell ref="A5:IF5"/>
    <mergeCell ref="A6:IF6"/>
    <mergeCell ref="A9:D9"/>
    <mergeCell ref="E9:BG9"/>
    <mergeCell ref="BH9:BX9"/>
    <mergeCell ref="BY9:CI9"/>
    <mergeCell ref="CJ9:IF9"/>
    <mergeCell ref="A10:D10"/>
    <mergeCell ref="E10:BG10"/>
    <mergeCell ref="BH10:BX10"/>
    <mergeCell ref="BY10:CI10"/>
    <mergeCell ref="CJ10:CR10"/>
    <mergeCell ref="CS10:IF10"/>
    <mergeCell ref="A11:D11"/>
    <mergeCell ref="E11:BG11"/>
    <mergeCell ref="BH11:BX11"/>
    <mergeCell ref="BY11:CI11"/>
    <mergeCell ref="CJ11:CR11"/>
    <mergeCell ref="CS11:DA11"/>
    <mergeCell ref="DB11:DJ11"/>
    <mergeCell ref="DK11:DS11"/>
    <mergeCell ref="DT11:EB11"/>
    <mergeCell ref="EC11:EK11"/>
    <mergeCell ref="EL11:ET11"/>
    <mergeCell ref="EU11:FC11"/>
    <mergeCell ref="FD11:FL11"/>
    <mergeCell ref="FM11:FU11"/>
    <mergeCell ref="FV11:GD11"/>
    <mergeCell ref="GE11:GM11"/>
    <mergeCell ref="GN11:GV11"/>
    <mergeCell ref="GW11:HE11"/>
    <mergeCell ref="HF11:HN11"/>
    <mergeCell ref="HO11:HW11"/>
    <mergeCell ref="HX11:IF11"/>
    <mergeCell ref="A12:D12"/>
    <mergeCell ref="E12:BG12"/>
    <mergeCell ref="BH12:BX12"/>
    <mergeCell ref="BY12:CI12"/>
    <mergeCell ref="CJ12:CR12"/>
    <mergeCell ref="CS12:DA12"/>
    <mergeCell ref="DB12:DJ12"/>
    <mergeCell ref="DK12:DS12"/>
    <mergeCell ref="DT12:EB12"/>
    <mergeCell ref="EC12:EK12"/>
    <mergeCell ref="EL12:ET12"/>
    <mergeCell ref="EU12:FC12"/>
    <mergeCell ref="FD12:FL12"/>
    <mergeCell ref="FM12:FU12"/>
    <mergeCell ref="FV12:GD12"/>
    <mergeCell ref="GE12:GM12"/>
    <mergeCell ref="GN12:GV12"/>
    <mergeCell ref="GW12:HE12"/>
    <mergeCell ref="HF12:HN12"/>
    <mergeCell ref="HO12:HW12"/>
    <mergeCell ref="HX12:IF12"/>
    <mergeCell ref="A13:D13"/>
    <mergeCell ref="E13:BG13"/>
    <mergeCell ref="BH13:BX13"/>
    <mergeCell ref="BY13:CI13"/>
    <mergeCell ref="CJ13:CR13"/>
    <mergeCell ref="CS13:DA13"/>
    <mergeCell ref="DB13:DJ13"/>
    <mergeCell ref="DK13:DS13"/>
    <mergeCell ref="DT13:EB13"/>
    <mergeCell ref="EC13:EK13"/>
    <mergeCell ref="EL13:ET13"/>
    <mergeCell ref="EU13:FC13"/>
    <mergeCell ref="FD13:FL13"/>
    <mergeCell ref="FM13:FU13"/>
    <mergeCell ref="FV13:GD13"/>
    <mergeCell ref="GE13:GM13"/>
    <mergeCell ref="GN13:GV13"/>
    <mergeCell ref="GW13:HE13"/>
    <mergeCell ref="HF13:HN13"/>
    <mergeCell ref="HO13:HW13"/>
    <mergeCell ref="HX13:IF13"/>
    <mergeCell ref="A14:D14"/>
    <mergeCell ref="E14:BG14"/>
    <mergeCell ref="BH14:BX14"/>
    <mergeCell ref="BY14:CI14"/>
    <mergeCell ref="CJ14:CR14"/>
    <mergeCell ref="CS14:DA14"/>
    <mergeCell ref="DB14:DJ14"/>
    <mergeCell ref="DK14:DS14"/>
    <mergeCell ref="DT14:EB14"/>
    <mergeCell ref="EC14:EK14"/>
    <mergeCell ref="EL14:ET14"/>
    <mergeCell ref="EU14:FC14"/>
    <mergeCell ref="FD14:FL14"/>
    <mergeCell ref="FM14:FU14"/>
    <mergeCell ref="FV14:GD14"/>
    <mergeCell ref="GE14:GM14"/>
    <mergeCell ref="GN14:GV14"/>
    <mergeCell ref="GW14:HE14"/>
    <mergeCell ref="HF14:HN14"/>
    <mergeCell ref="HO14:HW14"/>
    <mergeCell ref="HX14:IF14"/>
    <mergeCell ref="A15:D16"/>
    <mergeCell ref="E15:BG15"/>
    <mergeCell ref="BH15:BX15"/>
    <mergeCell ref="BY15:CI15"/>
    <mergeCell ref="CJ15:CR15"/>
    <mergeCell ref="CS15:DA15"/>
    <mergeCell ref="DB15:DJ15"/>
    <mergeCell ref="DK15:DS15"/>
    <mergeCell ref="DT15:EB15"/>
    <mergeCell ref="EC15:EK15"/>
    <mergeCell ref="EL15:ET15"/>
    <mergeCell ref="EU15:FC15"/>
    <mergeCell ref="FD15:FL15"/>
    <mergeCell ref="FM15:FU15"/>
    <mergeCell ref="FV15:GD15"/>
    <mergeCell ref="GE15:GM15"/>
    <mergeCell ref="GN15:GV15"/>
    <mergeCell ref="GW15:HE15"/>
    <mergeCell ref="HF15:HN15"/>
    <mergeCell ref="HO15:HW15"/>
    <mergeCell ref="HX15:IF15"/>
    <mergeCell ref="E16:BG16"/>
    <mergeCell ref="BH16:BX16"/>
    <mergeCell ref="BY16:CI16"/>
    <mergeCell ref="CJ16:CR16"/>
    <mergeCell ref="CS16:DA16"/>
    <mergeCell ref="DB16:DJ16"/>
    <mergeCell ref="DK16:DS16"/>
    <mergeCell ref="DT16:EB16"/>
    <mergeCell ref="EC16:EK16"/>
    <mergeCell ref="EL16:ET16"/>
    <mergeCell ref="EU16:FC16"/>
    <mergeCell ref="FD16:FL16"/>
    <mergeCell ref="FM16:FU16"/>
    <mergeCell ref="FV16:GD16"/>
    <mergeCell ref="GE16:GM16"/>
    <mergeCell ref="GN16:GV16"/>
    <mergeCell ref="GW16:HE16"/>
    <mergeCell ref="HF16:HN16"/>
    <mergeCell ref="HO16:HW16"/>
    <mergeCell ref="HX16:IF16"/>
    <mergeCell ref="A17:D17"/>
    <mergeCell ref="E17:BG17"/>
    <mergeCell ref="BH17:BX17"/>
    <mergeCell ref="BY17:CI17"/>
    <mergeCell ref="CJ17:CR17"/>
    <mergeCell ref="CS17:DA17"/>
    <mergeCell ref="DB17:DJ17"/>
    <mergeCell ref="DK17:DS17"/>
    <mergeCell ref="DT17:EB17"/>
    <mergeCell ref="EC17:EK17"/>
    <mergeCell ref="EL17:ET17"/>
    <mergeCell ref="EU17:FC17"/>
    <mergeCell ref="FD17:FL17"/>
    <mergeCell ref="FM17:FU17"/>
    <mergeCell ref="FV17:GD17"/>
    <mergeCell ref="GE17:GM17"/>
    <mergeCell ref="GN17:GV17"/>
    <mergeCell ref="GW17:HE17"/>
    <mergeCell ref="HF17:HN17"/>
    <mergeCell ref="HO17:HW17"/>
    <mergeCell ref="HX17:IF17"/>
    <mergeCell ref="A18:D19"/>
    <mergeCell ref="E18:BG18"/>
    <mergeCell ref="BH18:BX19"/>
    <mergeCell ref="BY18:CI19"/>
    <mergeCell ref="CJ18:CR19"/>
    <mergeCell ref="CS18:DA19"/>
    <mergeCell ref="DB18:DJ19"/>
    <mergeCell ref="DK18:DS19"/>
    <mergeCell ref="DT18:EB19"/>
    <mergeCell ref="EC18:EK19"/>
    <mergeCell ref="EL18:ET19"/>
    <mergeCell ref="EU18:FC19"/>
    <mergeCell ref="FD18:FL19"/>
    <mergeCell ref="FM18:FU19"/>
    <mergeCell ref="FV18:GD19"/>
    <mergeCell ref="GE18:GM19"/>
    <mergeCell ref="GN18:GV19"/>
    <mergeCell ref="GW18:HE19"/>
    <mergeCell ref="HF18:HN19"/>
    <mergeCell ref="HO18:HW19"/>
    <mergeCell ref="HX18:IF19"/>
    <mergeCell ref="E19:BG19"/>
    <mergeCell ref="A20:D25"/>
    <mergeCell ref="BH20:BX20"/>
    <mergeCell ref="BY20:CI20"/>
    <mergeCell ref="CJ20:CR20"/>
    <mergeCell ref="CS20:DA20"/>
    <mergeCell ref="DB20:DJ20"/>
    <mergeCell ref="DK20:DS20"/>
    <mergeCell ref="DT20:EB20"/>
    <mergeCell ref="EC20:EK20"/>
    <mergeCell ref="EL20:ET20"/>
    <mergeCell ref="EU20:FC20"/>
    <mergeCell ref="FD20:FL20"/>
    <mergeCell ref="FM20:FU20"/>
    <mergeCell ref="FV20:GD20"/>
    <mergeCell ref="GE20:GM20"/>
    <mergeCell ref="GN20:GV20"/>
    <mergeCell ref="GW20:HE20"/>
    <mergeCell ref="HF20:HN20"/>
    <mergeCell ref="HO20:HW20"/>
    <mergeCell ref="HX20:IF20"/>
    <mergeCell ref="W21:BG21"/>
    <mergeCell ref="BH21:BX21"/>
    <mergeCell ref="BY21:CI21"/>
    <mergeCell ref="CJ21:CR21"/>
    <mergeCell ref="CS21:DA21"/>
    <mergeCell ref="DB21:DJ21"/>
    <mergeCell ref="DK21:DS21"/>
    <mergeCell ref="DT21:EB21"/>
    <mergeCell ref="EC21:EK21"/>
    <mergeCell ref="EL21:ET21"/>
    <mergeCell ref="EU21:FC21"/>
    <mergeCell ref="FD21:FL21"/>
    <mergeCell ref="FM21:FU21"/>
    <mergeCell ref="FV21:GD21"/>
    <mergeCell ref="GE21:GM21"/>
    <mergeCell ref="GN21:GV21"/>
    <mergeCell ref="GW21:HE21"/>
    <mergeCell ref="HF21:HN21"/>
    <mergeCell ref="HO21:HW21"/>
    <mergeCell ref="HX21:IF21"/>
    <mergeCell ref="BY22:CI23"/>
    <mergeCell ref="CJ22:CR23"/>
    <mergeCell ref="CS22:DA23"/>
    <mergeCell ref="DB22:DJ23"/>
    <mergeCell ref="DK22:DS23"/>
    <mergeCell ref="DT22:EB23"/>
    <mergeCell ref="EC22:EK23"/>
    <mergeCell ref="EL22:ET23"/>
    <mergeCell ref="EU22:FC23"/>
    <mergeCell ref="FD22:FL23"/>
    <mergeCell ref="FM22:FU23"/>
    <mergeCell ref="FV22:GD23"/>
    <mergeCell ref="GE22:GM23"/>
    <mergeCell ref="GN22:GV23"/>
    <mergeCell ref="GW22:HE23"/>
    <mergeCell ref="HF22:HN23"/>
    <mergeCell ref="HO22:HW23"/>
    <mergeCell ref="HX22:IF23"/>
    <mergeCell ref="W24:BG24"/>
    <mergeCell ref="BY24:CI25"/>
    <mergeCell ref="CJ24:CR25"/>
    <mergeCell ref="CS24:DA25"/>
    <mergeCell ref="DB24:DJ25"/>
    <mergeCell ref="DK24:DS25"/>
    <mergeCell ref="DT24:EB25"/>
    <mergeCell ref="EC24:EK25"/>
    <mergeCell ref="EL24:ET25"/>
    <mergeCell ref="EU24:FC25"/>
    <mergeCell ref="FD24:FL25"/>
    <mergeCell ref="FM24:FU25"/>
    <mergeCell ref="FV24:GD25"/>
    <mergeCell ref="GE24:GM25"/>
    <mergeCell ref="GN24:GV25"/>
    <mergeCell ref="GW24:HE25"/>
    <mergeCell ref="HF24:HN25"/>
    <mergeCell ref="HO24:HW25"/>
    <mergeCell ref="HX24:IF25"/>
    <mergeCell ref="A26:D27"/>
    <mergeCell ref="BH26:BX26"/>
    <mergeCell ref="BY26:CI26"/>
    <mergeCell ref="CJ26:CR26"/>
    <mergeCell ref="CS26:DA26"/>
    <mergeCell ref="DB26:DJ26"/>
    <mergeCell ref="DK26:DS26"/>
    <mergeCell ref="DT26:EB26"/>
    <mergeCell ref="EC26:EK26"/>
    <mergeCell ref="EL26:ET26"/>
    <mergeCell ref="EU26:FC26"/>
    <mergeCell ref="FD26:FL26"/>
    <mergeCell ref="FM26:FU26"/>
    <mergeCell ref="FV26:GD26"/>
    <mergeCell ref="GE26:GM26"/>
    <mergeCell ref="GN26:GV26"/>
    <mergeCell ref="GW26:HE26"/>
    <mergeCell ref="HF26:HN26"/>
    <mergeCell ref="HO26:HW26"/>
    <mergeCell ref="HX26:IF26"/>
    <mergeCell ref="BH27:BX27"/>
    <mergeCell ref="BY27:CI27"/>
    <mergeCell ref="CJ27:CR27"/>
    <mergeCell ref="CS27:DA27"/>
    <mergeCell ref="DB27:DJ27"/>
    <mergeCell ref="DK27:DS27"/>
    <mergeCell ref="DT27:EB27"/>
    <mergeCell ref="EC27:EK27"/>
    <mergeCell ref="EL27:ET27"/>
    <mergeCell ref="EU27:FC27"/>
    <mergeCell ref="FD27:FL27"/>
    <mergeCell ref="FM27:FU27"/>
    <mergeCell ref="FV27:GD27"/>
    <mergeCell ref="GE27:GM27"/>
    <mergeCell ref="GN27:GV27"/>
    <mergeCell ref="GW27:HE27"/>
    <mergeCell ref="HF27:HN27"/>
    <mergeCell ref="HO27:HW27"/>
    <mergeCell ref="HX27:IF27"/>
    <mergeCell ref="A28:D31"/>
    <mergeCell ref="E28:BG28"/>
    <mergeCell ref="BH28:BX28"/>
    <mergeCell ref="BY28:CI31"/>
    <mergeCell ref="CJ28:CR31"/>
    <mergeCell ref="CS28:DA31"/>
    <mergeCell ref="DB28:DJ31"/>
    <mergeCell ref="DK28:DS31"/>
    <mergeCell ref="DT28:EB31"/>
    <mergeCell ref="EC28:EK31"/>
    <mergeCell ref="EL28:ET31"/>
    <mergeCell ref="EU28:FC31"/>
    <mergeCell ref="FD28:FL31"/>
    <mergeCell ref="FM28:FU31"/>
    <mergeCell ref="FV28:GD31"/>
    <mergeCell ref="GE28:GM31"/>
    <mergeCell ref="GN28:GV31"/>
    <mergeCell ref="GW28:HE31"/>
    <mergeCell ref="HF28:HN31"/>
    <mergeCell ref="HO28:HW31"/>
    <mergeCell ref="HX28:IF31"/>
    <mergeCell ref="E29:BG29"/>
    <mergeCell ref="BH29:BX29"/>
    <mergeCell ref="E30:BG30"/>
    <mergeCell ref="BH30:BX30"/>
    <mergeCell ref="E31:BG31"/>
    <mergeCell ref="BH31:BX31"/>
    <mergeCell ref="A32:D32"/>
    <mergeCell ref="E32:BG32"/>
    <mergeCell ref="BH32:BX32"/>
    <mergeCell ref="BY32:CI32"/>
    <mergeCell ref="CJ32:CR32"/>
    <mergeCell ref="CS32:DA32"/>
    <mergeCell ref="DB32:DJ32"/>
    <mergeCell ref="DK32:DS32"/>
    <mergeCell ref="DT32:EB32"/>
    <mergeCell ref="EC32:EK32"/>
    <mergeCell ref="EL32:ET32"/>
    <mergeCell ref="EU32:FC32"/>
    <mergeCell ref="FD32:FL32"/>
    <mergeCell ref="FM32:FU32"/>
    <mergeCell ref="FV32:GD32"/>
    <mergeCell ref="GE32:GM32"/>
    <mergeCell ref="GN32:GV32"/>
    <mergeCell ref="GW32:HE32"/>
    <mergeCell ref="HF32:HN32"/>
    <mergeCell ref="HO32:HW32"/>
    <mergeCell ref="HX32:IF32"/>
    <mergeCell ref="A33:D33"/>
    <mergeCell ref="E33:BG33"/>
    <mergeCell ref="BH33:BX33"/>
    <mergeCell ref="BY33:CI33"/>
    <mergeCell ref="CJ33:CR33"/>
    <mergeCell ref="CS33:DA33"/>
    <mergeCell ref="DB33:DJ33"/>
    <mergeCell ref="DK33:DS33"/>
    <mergeCell ref="DT33:EB33"/>
    <mergeCell ref="EC33:EK33"/>
    <mergeCell ref="EL33:ET33"/>
    <mergeCell ref="EU33:FC33"/>
    <mergeCell ref="FD33:FL33"/>
    <mergeCell ref="FM33:FU33"/>
    <mergeCell ref="FV33:GD33"/>
    <mergeCell ref="GE33:GM33"/>
    <mergeCell ref="GN33:GV33"/>
    <mergeCell ref="GW33:HE33"/>
    <mergeCell ref="HF33:HN33"/>
    <mergeCell ref="HO33:HW33"/>
    <mergeCell ref="HX33:IF33"/>
    <mergeCell ref="BZ35:CH35"/>
  </mergeCells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QJ29"/>
  <sheetViews>
    <sheetView showFormulas="false" showGridLines="true" showRowColHeaders="true" showZeros="true" rightToLeft="false" tabSelected="false" showOutlineSymbols="true" defaultGridColor="true" view="pageBreakPreview" topLeftCell="S1" colorId="64" zoomScale="100" zoomScaleNormal="100" zoomScalePageLayoutView="100" workbookViewId="0">
      <selection pane="topLeft" activeCell="S28" activeCellId="0" sqref="S28"/>
    </sheetView>
  </sheetViews>
  <sheetFormatPr defaultColWidth="1.1484375" defaultRowHeight="12.75" zeroHeight="false" outlineLevelRow="0" outlineLevelCol="0"/>
  <cols>
    <col collapsed="false" customWidth="false" hidden="false" outlineLevel="0" max="1024" min="1" style="1" width="1.14"/>
  </cols>
  <sheetData>
    <row r="1" s="5" customFormat="true" ht="12" hidden="false" customHeight="false" outlineLevel="0" collapsed="false">
      <c r="QF1" s="6" t="s">
        <v>801</v>
      </c>
    </row>
    <row r="3" s="8" customFormat="true" ht="15.75" hidden="false" customHeight="false" outlineLevel="0" collapsed="false">
      <c r="A3" s="7" t="s">
        <v>802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</row>
    <row r="4" s="8" customFormat="true" ht="15.75" hidden="false" customHeight="false" outlineLevel="0" collapsed="false">
      <c r="A4" s="221" t="s">
        <v>6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  <c r="IW4" s="221"/>
      <c r="IX4" s="221"/>
      <c r="IY4" s="221"/>
      <c r="IZ4" s="221"/>
      <c r="JA4" s="221"/>
      <c r="JB4" s="221"/>
      <c r="JC4" s="221"/>
      <c r="JD4" s="221"/>
      <c r="JE4" s="221"/>
      <c r="JF4" s="221"/>
      <c r="JG4" s="221"/>
      <c r="JH4" s="221"/>
      <c r="JI4" s="221"/>
      <c r="JJ4" s="221"/>
      <c r="JK4" s="221"/>
      <c r="JL4" s="221"/>
      <c r="JM4" s="221"/>
      <c r="JN4" s="221"/>
      <c r="JO4" s="221"/>
      <c r="JP4" s="221"/>
      <c r="JQ4" s="221"/>
      <c r="JR4" s="221"/>
      <c r="JS4" s="221"/>
      <c r="JT4" s="221"/>
      <c r="JU4" s="221"/>
      <c r="JV4" s="221"/>
      <c r="JW4" s="221"/>
      <c r="JX4" s="221"/>
      <c r="JY4" s="221"/>
      <c r="JZ4" s="221"/>
      <c r="KA4" s="221"/>
      <c r="KB4" s="221"/>
      <c r="KC4" s="221"/>
      <c r="KD4" s="221"/>
      <c r="KE4" s="221"/>
      <c r="KF4" s="221"/>
      <c r="KG4" s="221"/>
      <c r="KH4" s="221"/>
      <c r="KI4" s="221"/>
      <c r="KJ4" s="221"/>
      <c r="KK4" s="221"/>
      <c r="KL4" s="221"/>
      <c r="KM4" s="221"/>
      <c r="KN4" s="221"/>
      <c r="KO4" s="221"/>
      <c r="KP4" s="221"/>
      <c r="KQ4" s="221"/>
      <c r="KR4" s="221"/>
      <c r="KS4" s="221"/>
      <c r="KT4" s="221"/>
      <c r="KU4" s="221"/>
      <c r="KV4" s="221"/>
      <c r="KW4" s="221"/>
      <c r="KX4" s="221"/>
      <c r="KY4" s="221"/>
      <c r="KZ4" s="221"/>
      <c r="LA4" s="221"/>
      <c r="LB4" s="221"/>
      <c r="LC4" s="221"/>
      <c r="LD4" s="221"/>
      <c r="LE4" s="221"/>
      <c r="LF4" s="221"/>
      <c r="LG4" s="221"/>
      <c r="LH4" s="221"/>
      <c r="LI4" s="221"/>
      <c r="LJ4" s="221"/>
      <c r="LK4" s="221"/>
      <c r="LL4" s="221"/>
      <c r="LM4" s="221"/>
      <c r="LN4" s="221"/>
      <c r="LO4" s="221"/>
      <c r="LP4" s="221"/>
      <c r="LQ4" s="221"/>
      <c r="LR4" s="221"/>
      <c r="LS4" s="221"/>
      <c r="LT4" s="221"/>
      <c r="LU4" s="221"/>
      <c r="LV4" s="221"/>
      <c r="LW4" s="221"/>
      <c r="LX4" s="221"/>
      <c r="LY4" s="221"/>
      <c r="LZ4" s="221"/>
      <c r="MA4" s="221"/>
      <c r="MB4" s="221"/>
      <c r="MC4" s="221"/>
      <c r="MD4" s="221"/>
      <c r="ME4" s="221"/>
      <c r="MF4" s="221"/>
      <c r="MG4" s="221"/>
      <c r="MH4" s="221"/>
      <c r="MI4" s="221"/>
      <c r="MJ4" s="221"/>
      <c r="MK4" s="221"/>
      <c r="ML4" s="221"/>
      <c r="MM4" s="221"/>
      <c r="MN4" s="221"/>
      <c r="MO4" s="221"/>
      <c r="MP4" s="221"/>
      <c r="MQ4" s="221"/>
      <c r="MR4" s="221"/>
      <c r="MS4" s="221"/>
      <c r="MT4" s="221"/>
      <c r="MU4" s="221"/>
      <c r="MV4" s="221"/>
      <c r="MW4" s="221"/>
      <c r="MX4" s="221"/>
      <c r="MY4" s="221"/>
      <c r="MZ4" s="221"/>
      <c r="NA4" s="221"/>
      <c r="NB4" s="221"/>
      <c r="NC4" s="221"/>
      <c r="ND4" s="221"/>
      <c r="NE4" s="221"/>
      <c r="NF4" s="221"/>
      <c r="NG4" s="221"/>
      <c r="NH4" s="221"/>
      <c r="NI4" s="221"/>
      <c r="NJ4" s="221"/>
      <c r="NK4" s="221"/>
      <c r="NL4" s="221"/>
      <c r="NM4" s="221"/>
      <c r="NN4" s="221"/>
      <c r="NO4" s="221"/>
      <c r="NP4" s="221"/>
      <c r="NQ4" s="221"/>
      <c r="NR4" s="221"/>
      <c r="NS4" s="221"/>
      <c r="NT4" s="221"/>
      <c r="NU4" s="221"/>
      <c r="NV4" s="221"/>
      <c r="NW4" s="221"/>
      <c r="NX4" s="221"/>
      <c r="NY4" s="221"/>
      <c r="NZ4" s="221"/>
      <c r="OA4" s="221"/>
      <c r="OB4" s="221"/>
      <c r="OC4" s="221"/>
      <c r="OD4" s="221"/>
      <c r="OE4" s="221"/>
      <c r="OF4" s="221"/>
      <c r="OG4" s="221"/>
      <c r="OH4" s="221"/>
      <c r="OI4" s="221"/>
      <c r="OJ4" s="221"/>
      <c r="OK4" s="221"/>
      <c r="OL4" s="221"/>
      <c r="OM4" s="221"/>
      <c r="ON4" s="221"/>
      <c r="OO4" s="221"/>
      <c r="OP4" s="221"/>
      <c r="OQ4" s="221"/>
      <c r="OR4" s="221"/>
      <c r="OS4" s="221"/>
      <c r="OT4" s="221"/>
      <c r="OU4" s="221"/>
      <c r="OV4" s="221"/>
      <c r="OW4" s="221"/>
      <c r="OX4" s="221"/>
      <c r="OY4" s="221"/>
      <c r="OZ4" s="221"/>
      <c r="PA4" s="221"/>
      <c r="PB4" s="221"/>
      <c r="PC4" s="221"/>
      <c r="PD4" s="221"/>
      <c r="PE4" s="221"/>
      <c r="PF4" s="221"/>
      <c r="PG4" s="221"/>
      <c r="PH4" s="221"/>
      <c r="PI4" s="221"/>
      <c r="PJ4" s="221"/>
      <c r="PK4" s="221"/>
      <c r="PL4" s="221"/>
      <c r="PM4" s="221"/>
      <c r="PN4" s="221"/>
      <c r="PO4" s="221"/>
      <c r="PP4" s="221"/>
      <c r="PQ4" s="221"/>
      <c r="PR4" s="221"/>
      <c r="PS4" s="221"/>
      <c r="PT4" s="221"/>
      <c r="PU4" s="221"/>
      <c r="PV4" s="221"/>
      <c r="PW4" s="221"/>
      <c r="PX4" s="221"/>
      <c r="PY4" s="221"/>
      <c r="PZ4" s="221"/>
      <c r="QA4" s="221"/>
      <c r="QB4" s="221"/>
      <c r="QC4" s="221"/>
      <c r="QD4" s="221"/>
      <c r="QE4" s="221"/>
      <c r="QF4" s="221"/>
    </row>
    <row r="5" s="12" customFormat="true" ht="10.5" hidden="false" customHeight="false" outlineLevel="0" collapsed="false">
      <c r="A5" s="13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</row>
    <row r="8" s="2" customFormat="true" ht="11.25" hidden="false" customHeight="false" outlineLevel="0" collapsed="false">
      <c r="A8" s="222" t="s">
        <v>39</v>
      </c>
      <c r="B8" s="222"/>
      <c r="C8" s="222"/>
      <c r="D8" s="223" t="s">
        <v>803</v>
      </c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4" t="s">
        <v>804</v>
      </c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 t="s">
        <v>805</v>
      </c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  <c r="IM8" s="224"/>
      <c r="IN8" s="224"/>
      <c r="IO8" s="224"/>
      <c r="IP8" s="224"/>
      <c r="IQ8" s="224"/>
      <c r="IR8" s="224"/>
      <c r="IS8" s="224"/>
      <c r="IT8" s="224"/>
      <c r="IU8" s="224"/>
      <c r="IV8" s="224"/>
      <c r="IW8" s="224"/>
      <c r="IX8" s="224"/>
      <c r="IY8" s="224"/>
      <c r="IZ8" s="224"/>
      <c r="JA8" s="224"/>
      <c r="JB8" s="224"/>
      <c r="JC8" s="224"/>
      <c r="JD8" s="224"/>
      <c r="JE8" s="224"/>
      <c r="JF8" s="224"/>
      <c r="JG8" s="224"/>
      <c r="JH8" s="224"/>
      <c r="JI8" s="224"/>
      <c r="JJ8" s="224"/>
      <c r="JK8" s="224"/>
      <c r="JL8" s="224"/>
      <c r="JM8" s="224"/>
      <c r="JN8" s="224"/>
      <c r="JO8" s="224"/>
      <c r="JP8" s="224"/>
      <c r="JQ8" s="224"/>
      <c r="JR8" s="224"/>
      <c r="JS8" s="224"/>
      <c r="JT8" s="224"/>
      <c r="JU8" s="224"/>
      <c r="JV8" s="224"/>
      <c r="JW8" s="224"/>
      <c r="JX8" s="224"/>
      <c r="JY8" s="224"/>
      <c r="JZ8" s="224"/>
      <c r="KA8" s="224"/>
      <c r="KB8" s="224"/>
      <c r="KC8" s="224"/>
      <c r="KD8" s="224"/>
      <c r="KE8" s="224"/>
      <c r="KF8" s="224"/>
      <c r="KG8" s="224"/>
      <c r="KH8" s="224"/>
      <c r="KI8" s="224"/>
      <c r="KJ8" s="224"/>
      <c r="KK8" s="224"/>
      <c r="KL8" s="224"/>
      <c r="KM8" s="224"/>
      <c r="KN8" s="224"/>
      <c r="KO8" s="224"/>
      <c r="KP8" s="224"/>
      <c r="KQ8" s="224"/>
      <c r="KR8" s="224"/>
      <c r="KS8" s="224"/>
      <c r="KT8" s="224"/>
      <c r="KU8" s="224"/>
      <c r="KV8" s="224"/>
      <c r="KW8" s="224"/>
      <c r="KX8" s="224"/>
      <c r="KY8" s="224"/>
      <c r="KZ8" s="224"/>
      <c r="LA8" s="224"/>
      <c r="LB8" s="224"/>
      <c r="LC8" s="224"/>
      <c r="LD8" s="224"/>
      <c r="LE8" s="224"/>
      <c r="LF8" s="224"/>
      <c r="LG8" s="224"/>
      <c r="LH8" s="224"/>
      <c r="LI8" s="224"/>
      <c r="LJ8" s="224"/>
      <c r="LK8" s="224"/>
      <c r="LL8" s="224"/>
      <c r="LM8" s="224"/>
      <c r="LN8" s="224"/>
      <c r="LO8" s="224"/>
      <c r="LP8" s="224"/>
      <c r="LQ8" s="224"/>
      <c r="LR8" s="224"/>
      <c r="LS8" s="224"/>
      <c r="LT8" s="224"/>
      <c r="LU8" s="224"/>
      <c r="LV8" s="224"/>
      <c r="LW8" s="224"/>
      <c r="LX8" s="224"/>
      <c r="LY8" s="224"/>
      <c r="LZ8" s="224"/>
      <c r="MA8" s="224"/>
      <c r="MB8" s="224"/>
      <c r="MC8" s="224"/>
      <c r="MD8" s="224"/>
      <c r="ME8" s="224"/>
      <c r="MF8" s="224"/>
      <c r="MG8" s="224"/>
      <c r="MH8" s="224"/>
      <c r="MI8" s="224"/>
      <c r="MJ8" s="224"/>
      <c r="MK8" s="224"/>
      <c r="ML8" s="224"/>
      <c r="MM8" s="224"/>
      <c r="MN8" s="224"/>
      <c r="MO8" s="224"/>
      <c r="MP8" s="224"/>
      <c r="MQ8" s="224"/>
      <c r="MR8" s="224"/>
      <c r="MS8" s="224"/>
      <c r="MT8" s="224"/>
      <c r="MU8" s="224"/>
      <c r="MV8" s="224"/>
      <c r="MW8" s="224"/>
      <c r="MX8" s="224"/>
      <c r="MY8" s="224"/>
      <c r="MZ8" s="224"/>
      <c r="NA8" s="224"/>
      <c r="NB8" s="224"/>
      <c r="NC8" s="224"/>
      <c r="ND8" s="224"/>
      <c r="NE8" s="224"/>
      <c r="NF8" s="224"/>
      <c r="NG8" s="224"/>
      <c r="NH8" s="224"/>
      <c r="NI8" s="224"/>
      <c r="NJ8" s="224"/>
      <c r="NK8" s="224"/>
      <c r="NL8" s="224"/>
      <c r="NM8" s="224"/>
      <c r="NN8" s="224"/>
      <c r="NO8" s="224"/>
      <c r="NP8" s="224"/>
      <c r="NQ8" s="224"/>
      <c r="NR8" s="224"/>
      <c r="NS8" s="224"/>
      <c r="NT8" s="224"/>
      <c r="NU8" s="224"/>
      <c r="NV8" s="224"/>
      <c r="NW8" s="224"/>
      <c r="NX8" s="224"/>
      <c r="NY8" s="224"/>
      <c r="NZ8" s="224"/>
      <c r="OA8" s="224"/>
      <c r="OB8" s="224"/>
      <c r="OC8" s="224"/>
      <c r="OD8" s="224"/>
      <c r="OE8" s="224"/>
      <c r="OF8" s="224"/>
      <c r="OG8" s="224"/>
      <c r="OH8" s="224"/>
      <c r="OI8" s="224"/>
      <c r="OJ8" s="224"/>
      <c r="OK8" s="224"/>
      <c r="OL8" s="224"/>
      <c r="OM8" s="224"/>
      <c r="ON8" s="224"/>
      <c r="OO8" s="224"/>
      <c r="OP8" s="224"/>
      <c r="OQ8" s="224"/>
      <c r="OR8" s="224"/>
      <c r="OS8" s="224"/>
      <c r="OT8" s="224"/>
      <c r="OU8" s="224"/>
      <c r="OV8" s="224"/>
      <c r="OW8" s="224"/>
      <c r="OX8" s="224"/>
      <c r="OY8" s="224"/>
      <c r="OZ8" s="224"/>
      <c r="PA8" s="224"/>
      <c r="PB8" s="224"/>
      <c r="PC8" s="224"/>
      <c r="PD8" s="224"/>
      <c r="PE8" s="224"/>
      <c r="PF8" s="224"/>
      <c r="PG8" s="224"/>
      <c r="PH8" s="224"/>
      <c r="PI8" s="224"/>
      <c r="PJ8" s="224"/>
      <c r="PK8" s="224"/>
      <c r="PL8" s="224"/>
      <c r="PM8" s="224"/>
      <c r="PN8" s="224"/>
      <c r="PO8" s="224"/>
      <c r="PP8" s="224"/>
      <c r="PQ8" s="224"/>
      <c r="PR8" s="224"/>
      <c r="PS8" s="224"/>
      <c r="PT8" s="224"/>
      <c r="PU8" s="224"/>
      <c r="PV8" s="224"/>
      <c r="PW8" s="224"/>
      <c r="PX8" s="224"/>
      <c r="PY8" s="224"/>
      <c r="PZ8" s="224"/>
      <c r="QA8" s="224"/>
      <c r="QB8" s="224"/>
      <c r="QC8" s="224"/>
      <c r="QD8" s="224"/>
      <c r="QE8" s="224"/>
      <c r="QF8" s="224"/>
    </row>
    <row r="9" s="2" customFormat="true" ht="11.25" hidden="false" customHeight="false" outlineLevel="0" collapsed="false">
      <c r="A9" s="225" t="s">
        <v>47</v>
      </c>
      <c r="B9" s="225"/>
      <c r="C9" s="225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3" t="s">
        <v>806</v>
      </c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 t="s">
        <v>806</v>
      </c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223"/>
      <c r="EL9" s="223"/>
      <c r="EM9" s="223"/>
      <c r="EN9" s="223"/>
      <c r="EO9" s="223"/>
      <c r="EP9" s="223"/>
      <c r="EQ9" s="223"/>
      <c r="ER9" s="223"/>
      <c r="ES9" s="223"/>
      <c r="ET9" s="223"/>
      <c r="EU9" s="223"/>
      <c r="EV9" s="223"/>
      <c r="EW9" s="223"/>
      <c r="EX9" s="223"/>
      <c r="EY9" s="223"/>
      <c r="EZ9" s="223"/>
      <c r="FA9" s="223"/>
      <c r="FB9" s="223"/>
      <c r="FC9" s="223"/>
      <c r="FD9" s="223"/>
      <c r="FE9" s="223"/>
      <c r="FF9" s="223"/>
      <c r="FG9" s="223"/>
      <c r="FH9" s="223"/>
      <c r="FI9" s="223"/>
      <c r="FJ9" s="223"/>
      <c r="FK9" s="223"/>
      <c r="FL9" s="223"/>
      <c r="FM9" s="223"/>
      <c r="FN9" s="223"/>
      <c r="FO9" s="223"/>
      <c r="FP9" s="223"/>
      <c r="FQ9" s="223"/>
      <c r="FR9" s="223"/>
      <c r="FS9" s="223"/>
      <c r="FT9" s="223"/>
      <c r="FU9" s="223"/>
      <c r="FV9" s="223"/>
      <c r="FW9" s="223"/>
      <c r="FX9" s="223"/>
      <c r="FY9" s="223"/>
      <c r="FZ9" s="223"/>
      <c r="GA9" s="223"/>
      <c r="GB9" s="223"/>
      <c r="GC9" s="223"/>
      <c r="GD9" s="223"/>
      <c r="GE9" s="223"/>
      <c r="GF9" s="223"/>
      <c r="GG9" s="223"/>
      <c r="GH9" s="223"/>
      <c r="GI9" s="223"/>
      <c r="GJ9" s="223"/>
      <c r="GK9" s="223"/>
      <c r="GL9" s="223" t="s">
        <v>807</v>
      </c>
      <c r="GM9" s="223"/>
      <c r="GN9" s="223"/>
      <c r="GO9" s="223"/>
      <c r="GP9" s="223"/>
      <c r="GQ9" s="223"/>
      <c r="GR9" s="223"/>
      <c r="GS9" s="223"/>
      <c r="GT9" s="223"/>
      <c r="GU9" s="223"/>
      <c r="GV9" s="223"/>
      <c r="GW9" s="223"/>
      <c r="GX9" s="223"/>
      <c r="GY9" s="223"/>
      <c r="GZ9" s="223"/>
      <c r="HA9" s="223"/>
      <c r="HB9" s="223"/>
      <c r="HC9" s="223"/>
      <c r="HD9" s="223"/>
      <c r="HE9" s="223"/>
      <c r="HF9" s="223"/>
      <c r="HG9" s="223"/>
      <c r="HH9" s="223"/>
      <c r="HI9" s="223"/>
      <c r="HJ9" s="223"/>
      <c r="HK9" s="223"/>
      <c r="HL9" s="223"/>
      <c r="HM9" s="223"/>
      <c r="HN9" s="223"/>
      <c r="HO9" s="223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  <c r="IK9" s="223"/>
      <c r="IL9" s="223"/>
      <c r="IM9" s="223"/>
      <c r="IN9" s="223"/>
      <c r="IO9" s="223"/>
      <c r="IP9" s="223"/>
      <c r="IQ9" s="223"/>
      <c r="IR9" s="223"/>
      <c r="IS9" s="223"/>
      <c r="IT9" s="223"/>
      <c r="IU9" s="223"/>
      <c r="IV9" s="223"/>
      <c r="IW9" s="223"/>
      <c r="IX9" s="223"/>
      <c r="IY9" s="223"/>
      <c r="IZ9" s="223"/>
      <c r="JA9" s="223"/>
      <c r="JB9" s="223"/>
      <c r="JC9" s="223"/>
      <c r="JD9" s="223"/>
      <c r="JE9" s="223"/>
      <c r="JF9" s="223"/>
      <c r="JG9" s="223"/>
      <c r="JH9" s="223"/>
      <c r="JI9" s="223"/>
      <c r="JJ9" s="223"/>
      <c r="JK9" s="223"/>
      <c r="JL9" s="223"/>
      <c r="JM9" s="223"/>
      <c r="JN9" s="223"/>
      <c r="JO9" s="223"/>
      <c r="JP9" s="223"/>
      <c r="JQ9" s="223"/>
      <c r="JR9" s="223"/>
      <c r="JS9" s="223" t="s">
        <v>808</v>
      </c>
      <c r="JT9" s="223"/>
      <c r="JU9" s="223"/>
      <c r="JV9" s="223"/>
      <c r="JW9" s="223"/>
      <c r="JX9" s="223"/>
      <c r="JY9" s="223"/>
      <c r="JZ9" s="223"/>
      <c r="KA9" s="223"/>
      <c r="KB9" s="223"/>
      <c r="KC9" s="223"/>
      <c r="KD9" s="223"/>
      <c r="KE9" s="223"/>
      <c r="KF9" s="223"/>
      <c r="KG9" s="223"/>
      <c r="KH9" s="223"/>
      <c r="KI9" s="223"/>
      <c r="KJ9" s="223"/>
      <c r="KK9" s="223"/>
      <c r="KL9" s="223"/>
      <c r="KM9" s="223"/>
      <c r="KN9" s="223"/>
      <c r="KO9" s="223"/>
      <c r="KP9" s="223"/>
      <c r="KQ9" s="223"/>
      <c r="KR9" s="223"/>
      <c r="KS9" s="223"/>
      <c r="KT9" s="223"/>
      <c r="KU9" s="223"/>
      <c r="KV9" s="223"/>
      <c r="KW9" s="223"/>
      <c r="KX9" s="223"/>
      <c r="KY9" s="223"/>
      <c r="KZ9" s="223"/>
      <c r="LA9" s="223"/>
      <c r="LB9" s="223"/>
      <c r="LC9" s="223"/>
      <c r="LD9" s="223"/>
      <c r="LE9" s="223"/>
      <c r="LF9" s="223"/>
      <c r="LG9" s="223"/>
      <c r="LH9" s="223"/>
      <c r="LI9" s="223"/>
      <c r="LJ9" s="223"/>
      <c r="LK9" s="223"/>
      <c r="LL9" s="223"/>
      <c r="LM9" s="223"/>
      <c r="LN9" s="223"/>
      <c r="LO9" s="223"/>
      <c r="LP9" s="223"/>
      <c r="LQ9" s="223"/>
      <c r="LR9" s="223"/>
      <c r="LS9" s="223"/>
      <c r="LT9" s="223"/>
      <c r="LU9" s="223"/>
      <c r="LV9" s="223"/>
      <c r="LW9" s="223"/>
      <c r="LX9" s="223"/>
      <c r="LY9" s="223"/>
      <c r="LZ9" s="223"/>
      <c r="MA9" s="223"/>
      <c r="MB9" s="223"/>
      <c r="MC9" s="223"/>
      <c r="MD9" s="223"/>
      <c r="ME9" s="223"/>
      <c r="MF9" s="223"/>
      <c r="MG9" s="223"/>
      <c r="MH9" s="223"/>
      <c r="MI9" s="223"/>
      <c r="MJ9" s="223"/>
      <c r="MK9" s="223"/>
      <c r="ML9" s="223"/>
      <c r="MM9" s="223"/>
      <c r="MN9" s="223"/>
      <c r="MO9" s="223"/>
      <c r="MP9" s="223"/>
      <c r="MQ9" s="223"/>
      <c r="MR9" s="223"/>
      <c r="MS9" s="223"/>
      <c r="MT9" s="223"/>
      <c r="MU9" s="223"/>
      <c r="MV9" s="223"/>
      <c r="MW9" s="223"/>
      <c r="MX9" s="223"/>
      <c r="MY9" s="223"/>
      <c r="MZ9" s="223" t="s">
        <v>809</v>
      </c>
      <c r="NA9" s="223"/>
      <c r="NB9" s="223"/>
      <c r="NC9" s="223"/>
      <c r="ND9" s="223"/>
      <c r="NE9" s="223"/>
      <c r="NF9" s="223"/>
      <c r="NG9" s="223"/>
      <c r="NH9" s="223"/>
      <c r="NI9" s="223"/>
      <c r="NJ9" s="223"/>
      <c r="NK9" s="223"/>
      <c r="NL9" s="223"/>
      <c r="NM9" s="223"/>
      <c r="NN9" s="223"/>
      <c r="NO9" s="223"/>
      <c r="NP9" s="223"/>
      <c r="NQ9" s="223"/>
      <c r="NR9" s="223"/>
      <c r="NS9" s="223"/>
      <c r="NT9" s="223"/>
      <c r="NU9" s="223"/>
      <c r="NV9" s="223"/>
      <c r="NW9" s="223"/>
      <c r="NX9" s="223"/>
      <c r="NY9" s="223"/>
      <c r="NZ9" s="223"/>
      <c r="OA9" s="223"/>
      <c r="OB9" s="223"/>
      <c r="OC9" s="223"/>
      <c r="OD9" s="223"/>
      <c r="OE9" s="223"/>
      <c r="OF9" s="223"/>
      <c r="OG9" s="223"/>
      <c r="OH9" s="223"/>
      <c r="OI9" s="223"/>
      <c r="OJ9" s="223"/>
      <c r="OK9" s="223"/>
      <c r="OL9" s="223"/>
      <c r="OM9" s="223"/>
      <c r="ON9" s="223"/>
      <c r="OO9" s="223"/>
      <c r="OP9" s="223"/>
      <c r="OQ9" s="223"/>
      <c r="OR9" s="223"/>
      <c r="OS9" s="223"/>
      <c r="OT9" s="223"/>
      <c r="OU9" s="223"/>
      <c r="OV9" s="223"/>
      <c r="OW9" s="223"/>
      <c r="OX9" s="223"/>
      <c r="OY9" s="223"/>
      <c r="OZ9" s="223"/>
      <c r="PA9" s="223"/>
      <c r="PB9" s="223"/>
      <c r="PC9" s="223"/>
      <c r="PD9" s="223"/>
      <c r="PE9" s="223"/>
      <c r="PF9" s="223"/>
      <c r="PG9" s="223"/>
      <c r="PH9" s="223"/>
      <c r="PI9" s="223"/>
      <c r="PJ9" s="223"/>
      <c r="PK9" s="223"/>
      <c r="PL9" s="223"/>
      <c r="PM9" s="223"/>
      <c r="PN9" s="223"/>
      <c r="PO9" s="223"/>
      <c r="PP9" s="223"/>
      <c r="PQ9" s="223"/>
      <c r="PR9" s="223"/>
      <c r="PS9" s="223"/>
      <c r="PT9" s="223"/>
      <c r="PU9" s="223"/>
      <c r="PV9" s="223"/>
      <c r="PW9" s="223"/>
      <c r="PX9" s="223"/>
      <c r="PY9" s="223"/>
      <c r="PZ9" s="223"/>
      <c r="QA9" s="223"/>
      <c r="QB9" s="223"/>
      <c r="QC9" s="223"/>
      <c r="QD9" s="223"/>
      <c r="QE9" s="223"/>
      <c r="QF9" s="223"/>
    </row>
    <row r="10" s="2" customFormat="true" ht="11.25" hidden="false" customHeight="false" outlineLevel="0" collapsed="false">
      <c r="A10" s="225"/>
      <c r="B10" s="225"/>
      <c r="C10" s="225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 t="s">
        <v>810</v>
      </c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 t="s">
        <v>810</v>
      </c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  <c r="EE10" s="226"/>
      <c r="EF10" s="226"/>
      <c r="EG10" s="226"/>
      <c r="EH10" s="226"/>
      <c r="EI10" s="226"/>
      <c r="EJ10" s="226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6"/>
      <c r="FH10" s="226"/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6"/>
      <c r="GB10" s="226"/>
      <c r="GC10" s="226"/>
      <c r="GD10" s="226"/>
      <c r="GE10" s="226"/>
      <c r="GF10" s="226"/>
      <c r="GG10" s="226"/>
      <c r="GH10" s="226"/>
      <c r="GI10" s="226"/>
      <c r="GJ10" s="226"/>
      <c r="GK10" s="226"/>
      <c r="GL10" s="226" t="s">
        <v>811</v>
      </c>
      <c r="GM10" s="226"/>
      <c r="GN10" s="226"/>
      <c r="GO10" s="226"/>
      <c r="GP10" s="226"/>
      <c r="GQ10" s="226"/>
      <c r="GR10" s="226"/>
      <c r="GS10" s="226"/>
      <c r="GT10" s="226"/>
      <c r="GU10" s="226"/>
      <c r="GV10" s="226"/>
      <c r="GW10" s="226"/>
      <c r="GX10" s="226"/>
      <c r="GY10" s="226"/>
      <c r="GZ10" s="226"/>
      <c r="HA10" s="226"/>
      <c r="HB10" s="226"/>
      <c r="HC10" s="226"/>
      <c r="HD10" s="226"/>
      <c r="HE10" s="226"/>
      <c r="HF10" s="226"/>
      <c r="HG10" s="226"/>
      <c r="HH10" s="226"/>
      <c r="HI10" s="226"/>
      <c r="HJ10" s="226"/>
      <c r="HK10" s="226"/>
      <c r="HL10" s="226"/>
      <c r="HM10" s="226"/>
      <c r="HN10" s="226"/>
      <c r="HO10" s="226"/>
      <c r="HP10" s="226"/>
      <c r="HQ10" s="226"/>
      <c r="HR10" s="226"/>
      <c r="HS10" s="226"/>
      <c r="HT10" s="226"/>
      <c r="HU10" s="226"/>
      <c r="HV10" s="226"/>
      <c r="HW10" s="226"/>
      <c r="HX10" s="226"/>
      <c r="HY10" s="226"/>
      <c r="HZ10" s="226"/>
      <c r="IA10" s="226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6"/>
      <c r="IP10" s="226"/>
      <c r="IQ10" s="226"/>
      <c r="IR10" s="226"/>
      <c r="IS10" s="226"/>
      <c r="IT10" s="226"/>
      <c r="IU10" s="226"/>
      <c r="IV10" s="226"/>
      <c r="IW10" s="226"/>
      <c r="IX10" s="226"/>
      <c r="IY10" s="226"/>
      <c r="IZ10" s="226"/>
      <c r="JA10" s="226"/>
      <c r="JB10" s="226"/>
      <c r="JC10" s="226"/>
      <c r="JD10" s="226"/>
      <c r="JE10" s="226"/>
      <c r="JF10" s="226"/>
      <c r="JG10" s="226"/>
      <c r="JH10" s="226"/>
      <c r="JI10" s="226"/>
      <c r="JJ10" s="226"/>
      <c r="JK10" s="226"/>
      <c r="JL10" s="226"/>
      <c r="JM10" s="226"/>
      <c r="JN10" s="226"/>
      <c r="JO10" s="226"/>
      <c r="JP10" s="226"/>
      <c r="JQ10" s="226"/>
      <c r="JR10" s="226"/>
      <c r="JS10" s="226" t="s">
        <v>812</v>
      </c>
      <c r="JT10" s="226"/>
      <c r="JU10" s="226"/>
      <c r="JV10" s="226"/>
      <c r="JW10" s="226"/>
      <c r="JX10" s="226"/>
      <c r="JY10" s="226"/>
      <c r="JZ10" s="226"/>
      <c r="KA10" s="226"/>
      <c r="KB10" s="226"/>
      <c r="KC10" s="226"/>
      <c r="KD10" s="226"/>
      <c r="KE10" s="226"/>
      <c r="KF10" s="226"/>
      <c r="KG10" s="226"/>
      <c r="KH10" s="226"/>
      <c r="KI10" s="226"/>
      <c r="KJ10" s="226"/>
      <c r="KK10" s="226"/>
      <c r="KL10" s="226"/>
      <c r="KM10" s="226"/>
      <c r="KN10" s="226"/>
      <c r="KO10" s="226"/>
      <c r="KP10" s="226"/>
      <c r="KQ10" s="226"/>
      <c r="KR10" s="226"/>
      <c r="KS10" s="226"/>
      <c r="KT10" s="226"/>
      <c r="KU10" s="226"/>
      <c r="KV10" s="226"/>
      <c r="KW10" s="226"/>
      <c r="KX10" s="226"/>
      <c r="KY10" s="226"/>
      <c r="KZ10" s="226"/>
      <c r="LA10" s="226"/>
      <c r="LB10" s="226"/>
      <c r="LC10" s="226"/>
      <c r="LD10" s="226"/>
      <c r="LE10" s="226"/>
      <c r="LF10" s="226"/>
      <c r="LG10" s="226"/>
      <c r="LH10" s="226"/>
      <c r="LI10" s="226"/>
      <c r="LJ10" s="226"/>
      <c r="LK10" s="226"/>
      <c r="LL10" s="226"/>
      <c r="LM10" s="226"/>
      <c r="LN10" s="226"/>
      <c r="LO10" s="226"/>
      <c r="LP10" s="226"/>
      <c r="LQ10" s="226"/>
      <c r="LR10" s="226"/>
      <c r="LS10" s="226"/>
      <c r="LT10" s="226"/>
      <c r="LU10" s="226"/>
      <c r="LV10" s="226"/>
      <c r="LW10" s="226"/>
      <c r="LX10" s="226"/>
      <c r="LY10" s="226"/>
      <c r="LZ10" s="226"/>
      <c r="MA10" s="226"/>
      <c r="MB10" s="226"/>
      <c r="MC10" s="226"/>
      <c r="MD10" s="226"/>
      <c r="ME10" s="226"/>
      <c r="MF10" s="226"/>
      <c r="MG10" s="226"/>
      <c r="MH10" s="226"/>
      <c r="MI10" s="226"/>
      <c r="MJ10" s="226"/>
      <c r="MK10" s="226"/>
      <c r="ML10" s="226"/>
      <c r="MM10" s="226"/>
      <c r="MN10" s="226"/>
      <c r="MO10" s="226"/>
      <c r="MP10" s="226"/>
      <c r="MQ10" s="226"/>
      <c r="MR10" s="226"/>
      <c r="MS10" s="226"/>
      <c r="MT10" s="226"/>
      <c r="MU10" s="226"/>
      <c r="MV10" s="226"/>
      <c r="MW10" s="226"/>
      <c r="MX10" s="226"/>
      <c r="MY10" s="226"/>
      <c r="MZ10" s="226" t="s">
        <v>813</v>
      </c>
      <c r="NA10" s="226"/>
      <c r="NB10" s="226"/>
      <c r="NC10" s="226"/>
      <c r="ND10" s="226"/>
      <c r="NE10" s="226"/>
      <c r="NF10" s="226"/>
      <c r="NG10" s="226"/>
      <c r="NH10" s="226"/>
      <c r="NI10" s="226"/>
      <c r="NJ10" s="226"/>
      <c r="NK10" s="226"/>
      <c r="NL10" s="226"/>
      <c r="NM10" s="226"/>
      <c r="NN10" s="226"/>
      <c r="NO10" s="226"/>
      <c r="NP10" s="226"/>
      <c r="NQ10" s="226"/>
      <c r="NR10" s="226"/>
      <c r="NS10" s="226"/>
      <c r="NT10" s="226"/>
      <c r="NU10" s="226"/>
      <c r="NV10" s="226"/>
      <c r="NW10" s="226"/>
      <c r="NX10" s="226"/>
      <c r="NY10" s="226"/>
      <c r="NZ10" s="226"/>
      <c r="OA10" s="226"/>
      <c r="OB10" s="226"/>
      <c r="OC10" s="226"/>
      <c r="OD10" s="226"/>
      <c r="OE10" s="226"/>
      <c r="OF10" s="226"/>
      <c r="OG10" s="226"/>
      <c r="OH10" s="226"/>
      <c r="OI10" s="226"/>
      <c r="OJ10" s="226"/>
      <c r="OK10" s="226"/>
      <c r="OL10" s="226"/>
      <c r="OM10" s="226"/>
      <c r="ON10" s="226"/>
      <c r="OO10" s="226"/>
      <c r="OP10" s="226"/>
      <c r="OQ10" s="226"/>
      <c r="OR10" s="226"/>
      <c r="OS10" s="226"/>
      <c r="OT10" s="226"/>
      <c r="OU10" s="226"/>
      <c r="OV10" s="226"/>
      <c r="OW10" s="226"/>
      <c r="OX10" s="226"/>
      <c r="OY10" s="226"/>
      <c r="OZ10" s="226"/>
      <c r="PA10" s="226"/>
      <c r="PB10" s="226"/>
      <c r="PC10" s="226"/>
      <c r="PD10" s="226"/>
      <c r="PE10" s="226"/>
      <c r="PF10" s="226"/>
      <c r="PG10" s="226"/>
      <c r="PH10" s="226"/>
      <c r="PI10" s="226"/>
      <c r="PJ10" s="226"/>
      <c r="PK10" s="226"/>
      <c r="PL10" s="226"/>
      <c r="PM10" s="226"/>
      <c r="PN10" s="226"/>
      <c r="PO10" s="226"/>
      <c r="PP10" s="226"/>
      <c r="PQ10" s="226"/>
      <c r="PR10" s="226"/>
      <c r="PS10" s="226"/>
      <c r="PT10" s="226"/>
      <c r="PU10" s="226"/>
      <c r="PV10" s="226"/>
      <c r="PW10" s="226"/>
      <c r="PX10" s="226"/>
      <c r="PY10" s="226"/>
      <c r="PZ10" s="226"/>
      <c r="QA10" s="226"/>
      <c r="QB10" s="226"/>
      <c r="QC10" s="226"/>
      <c r="QD10" s="226"/>
      <c r="QE10" s="226"/>
      <c r="QF10" s="226"/>
    </row>
    <row r="11" s="2" customFormat="true" ht="11.25" hidden="false" customHeight="false" outlineLevel="0" collapsed="false">
      <c r="A11" s="225"/>
      <c r="B11" s="225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 t="s">
        <v>814</v>
      </c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 t="s">
        <v>814</v>
      </c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6"/>
      <c r="GF11" s="226"/>
      <c r="GG11" s="226"/>
      <c r="GH11" s="226"/>
      <c r="GI11" s="226"/>
      <c r="GJ11" s="226"/>
      <c r="GK11" s="226"/>
      <c r="GL11" s="226" t="s">
        <v>815</v>
      </c>
      <c r="GM11" s="226"/>
      <c r="GN11" s="226"/>
      <c r="GO11" s="226"/>
      <c r="GP11" s="226"/>
      <c r="GQ11" s="226"/>
      <c r="GR11" s="226"/>
      <c r="GS11" s="226"/>
      <c r="GT11" s="226"/>
      <c r="GU11" s="226"/>
      <c r="GV11" s="226"/>
      <c r="GW11" s="226"/>
      <c r="GX11" s="226"/>
      <c r="GY11" s="226"/>
      <c r="GZ11" s="226"/>
      <c r="HA11" s="226"/>
      <c r="HB11" s="226"/>
      <c r="HC11" s="226"/>
      <c r="HD11" s="226"/>
      <c r="HE11" s="226"/>
      <c r="HF11" s="226"/>
      <c r="HG11" s="226"/>
      <c r="HH11" s="226"/>
      <c r="HI11" s="226"/>
      <c r="HJ11" s="226"/>
      <c r="HK11" s="226"/>
      <c r="HL11" s="226"/>
      <c r="HM11" s="226"/>
      <c r="HN11" s="226"/>
      <c r="HO11" s="226"/>
      <c r="HP11" s="226"/>
      <c r="HQ11" s="226"/>
      <c r="HR11" s="226"/>
      <c r="HS11" s="226"/>
      <c r="HT11" s="226"/>
      <c r="HU11" s="226"/>
      <c r="HV11" s="226"/>
      <c r="HW11" s="226"/>
      <c r="HX11" s="226"/>
      <c r="HY11" s="226"/>
      <c r="HZ11" s="226"/>
      <c r="IA11" s="226"/>
      <c r="IB11" s="226"/>
      <c r="IC11" s="226"/>
      <c r="ID11" s="226"/>
      <c r="IE11" s="226"/>
      <c r="IF11" s="226"/>
      <c r="IG11" s="226"/>
      <c r="IH11" s="226"/>
      <c r="II11" s="226"/>
      <c r="IJ11" s="226"/>
      <c r="IK11" s="226"/>
      <c r="IL11" s="226"/>
      <c r="IM11" s="226"/>
      <c r="IN11" s="226"/>
      <c r="IO11" s="226"/>
      <c r="IP11" s="226"/>
      <c r="IQ11" s="226"/>
      <c r="IR11" s="226"/>
      <c r="IS11" s="226"/>
      <c r="IT11" s="226"/>
      <c r="IU11" s="226"/>
      <c r="IV11" s="226"/>
      <c r="IW11" s="226"/>
      <c r="IX11" s="226"/>
      <c r="IY11" s="226"/>
      <c r="IZ11" s="226"/>
      <c r="JA11" s="226"/>
      <c r="JB11" s="226"/>
      <c r="JC11" s="226"/>
      <c r="JD11" s="226"/>
      <c r="JE11" s="226"/>
      <c r="JF11" s="226"/>
      <c r="JG11" s="226"/>
      <c r="JH11" s="226"/>
      <c r="JI11" s="226"/>
      <c r="JJ11" s="226"/>
      <c r="JK11" s="226"/>
      <c r="JL11" s="226"/>
      <c r="JM11" s="226"/>
      <c r="JN11" s="226"/>
      <c r="JO11" s="226"/>
      <c r="JP11" s="226"/>
      <c r="JQ11" s="226"/>
      <c r="JR11" s="226"/>
      <c r="JS11" s="226" t="s">
        <v>816</v>
      </c>
      <c r="JT11" s="226"/>
      <c r="JU11" s="226"/>
      <c r="JV11" s="226"/>
      <c r="JW11" s="226"/>
      <c r="JX11" s="226"/>
      <c r="JY11" s="226"/>
      <c r="JZ11" s="226"/>
      <c r="KA11" s="226"/>
      <c r="KB11" s="226"/>
      <c r="KC11" s="226"/>
      <c r="KD11" s="226"/>
      <c r="KE11" s="226"/>
      <c r="KF11" s="226"/>
      <c r="KG11" s="226"/>
      <c r="KH11" s="226"/>
      <c r="KI11" s="226"/>
      <c r="KJ11" s="226"/>
      <c r="KK11" s="226"/>
      <c r="KL11" s="226"/>
      <c r="KM11" s="226"/>
      <c r="KN11" s="226"/>
      <c r="KO11" s="226"/>
      <c r="KP11" s="226"/>
      <c r="KQ11" s="226"/>
      <c r="KR11" s="226"/>
      <c r="KS11" s="226"/>
      <c r="KT11" s="226"/>
      <c r="KU11" s="226"/>
      <c r="KV11" s="226"/>
      <c r="KW11" s="226"/>
      <c r="KX11" s="226"/>
      <c r="KY11" s="226"/>
      <c r="KZ11" s="226"/>
      <c r="LA11" s="226"/>
      <c r="LB11" s="226"/>
      <c r="LC11" s="226"/>
      <c r="LD11" s="226"/>
      <c r="LE11" s="226"/>
      <c r="LF11" s="226"/>
      <c r="LG11" s="226"/>
      <c r="LH11" s="226"/>
      <c r="LI11" s="226"/>
      <c r="LJ11" s="226"/>
      <c r="LK11" s="226"/>
      <c r="LL11" s="226"/>
      <c r="LM11" s="226"/>
      <c r="LN11" s="226"/>
      <c r="LO11" s="226"/>
      <c r="LP11" s="226"/>
      <c r="LQ11" s="226"/>
      <c r="LR11" s="226"/>
      <c r="LS11" s="226"/>
      <c r="LT11" s="226"/>
      <c r="LU11" s="226"/>
      <c r="LV11" s="226"/>
      <c r="LW11" s="226"/>
      <c r="LX11" s="226"/>
      <c r="LY11" s="226"/>
      <c r="LZ11" s="226"/>
      <c r="MA11" s="226"/>
      <c r="MB11" s="226"/>
      <c r="MC11" s="226"/>
      <c r="MD11" s="226"/>
      <c r="ME11" s="226"/>
      <c r="MF11" s="226"/>
      <c r="MG11" s="226"/>
      <c r="MH11" s="226"/>
      <c r="MI11" s="226"/>
      <c r="MJ11" s="226"/>
      <c r="MK11" s="226"/>
      <c r="ML11" s="226"/>
      <c r="MM11" s="226"/>
      <c r="MN11" s="226"/>
      <c r="MO11" s="226"/>
      <c r="MP11" s="226"/>
      <c r="MQ11" s="226"/>
      <c r="MR11" s="226"/>
      <c r="MS11" s="226"/>
      <c r="MT11" s="226"/>
      <c r="MU11" s="226"/>
      <c r="MV11" s="226"/>
      <c r="MW11" s="226"/>
      <c r="MX11" s="226"/>
      <c r="MY11" s="226"/>
      <c r="MZ11" s="226" t="s">
        <v>817</v>
      </c>
      <c r="NA11" s="226"/>
      <c r="NB11" s="226"/>
      <c r="NC11" s="226"/>
      <c r="ND11" s="226"/>
      <c r="NE11" s="226"/>
      <c r="NF11" s="226"/>
      <c r="NG11" s="226"/>
      <c r="NH11" s="226"/>
      <c r="NI11" s="226"/>
      <c r="NJ11" s="226"/>
      <c r="NK11" s="226"/>
      <c r="NL11" s="226"/>
      <c r="NM11" s="226"/>
      <c r="NN11" s="226"/>
      <c r="NO11" s="226"/>
      <c r="NP11" s="226"/>
      <c r="NQ11" s="226"/>
      <c r="NR11" s="226"/>
      <c r="NS11" s="226"/>
      <c r="NT11" s="226"/>
      <c r="NU11" s="226"/>
      <c r="NV11" s="226"/>
      <c r="NW11" s="226"/>
      <c r="NX11" s="226"/>
      <c r="NY11" s="226"/>
      <c r="NZ11" s="226"/>
      <c r="OA11" s="226"/>
      <c r="OB11" s="226"/>
      <c r="OC11" s="226"/>
      <c r="OD11" s="226"/>
      <c r="OE11" s="226"/>
      <c r="OF11" s="226"/>
      <c r="OG11" s="226"/>
      <c r="OH11" s="226"/>
      <c r="OI11" s="226"/>
      <c r="OJ11" s="226"/>
      <c r="OK11" s="226"/>
      <c r="OL11" s="226"/>
      <c r="OM11" s="226"/>
      <c r="ON11" s="226"/>
      <c r="OO11" s="226"/>
      <c r="OP11" s="226"/>
      <c r="OQ11" s="226"/>
      <c r="OR11" s="226"/>
      <c r="OS11" s="226"/>
      <c r="OT11" s="226"/>
      <c r="OU11" s="226"/>
      <c r="OV11" s="226"/>
      <c r="OW11" s="226"/>
      <c r="OX11" s="226"/>
      <c r="OY11" s="226"/>
      <c r="OZ11" s="226"/>
      <c r="PA11" s="226"/>
      <c r="PB11" s="226"/>
      <c r="PC11" s="226"/>
      <c r="PD11" s="226"/>
      <c r="PE11" s="226"/>
      <c r="PF11" s="226"/>
      <c r="PG11" s="226"/>
      <c r="PH11" s="226"/>
      <c r="PI11" s="226"/>
      <c r="PJ11" s="226"/>
      <c r="PK11" s="226"/>
      <c r="PL11" s="226"/>
      <c r="PM11" s="226"/>
      <c r="PN11" s="226"/>
      <c r="PO11" s="226"/>
      <c r="PP11" s="226"/>
      <c r="PQ11" s="226"/>
      <c r="PR11" s="226"/>
      <c r="PS11" s="226"/>
      <c r="PT11" s="226"/>
      <c r="PU11" s="226"/>
      <c r="PV11" s="226"/>
      <c r="PW11" s="226"/>
      <c r="PX11" s="226"/>
      <c r="PY11" s="226"/>
      <c r="PZ11" s="226"/>
      <c r="QA11" s="226"/>
      <c r="QB11" s="226"/>
      <c r="QC11" s="226"/>
      <c r="QD11" s="226"/>
      <c r="QE11" s="226"/>
      <c r="QF11" s="226"/>
    </row>
    <row r="12" s="2" customFormat="true" ht="11.25" hidden="false" customHeight="false" outlineLevel="0" collapsed="false">
      <c r="A12" s="225"/>
      <c r="B12" s="225"/>
      <c r="C12" s="225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 t="s">
        <v>818</v>
      </c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 t="s">
        <v>819</v>
      </c>
      <c r="DF12" s="226"/>
      <c r="DG12" s="226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26"/>
      <c r="DS12" s="226"/>
      <c r="DT12" s="226"/>
      <c r="DU12" s="226"/>
      <c r="DV12" s="226"/>
      <c r="DW12" s="226"/>
      <c r="DX12" s="226"/>
      <c r="DY12" s="226"/>
      <c r="DZ12" s="226"/>
      <c r="EA12" s="226"/>
      <c r="EB12" s="226"/>
      <c r="EC12" s="226"/>
      <c r="ED12" s="226"/>
      <c r="EE12" s="226"/>
      <c r="EF12" s="226"/>
      <c r="EG12" s="226"/>
      <c r="EH12" s="226"/>
      <c r="EI12" s="226"/>
      <c r="EJ12" s="226"/>
      <c r="EK12" s="226"/>
      <c r="EL12" s="226"/>
      <c r="EM12" s="226"/>
      <c r="EN12" s="226"/>
      <c r="EO12" s="226"/>
      <c r="EP12" s="226"/>
      <c r="EQ12" s="226"/>
      <c r="ER12" s="226"/>
      <c r="ES12" s="226"/>
      <c r="ET12" s="226"/>
      <c r="EU12" s="226"/>
      <c r="EV12" s="226"/>
      <c r="EW12" s="226"/>
      <c r="EX12" s="226"/>
      <c r="EY12" s="226"/>
      <c r="EZ12" s="226"/>
      <c r="FA12" s="226"/>
      <c r="FB12" s="226"/>
      <c r="FC12" s="226"/>
      <c r="FD12" s="226"/>
      <c r="FE12" s="226"/>
      <c r="FF12" s="226"/>
      <c r="FG12" s="226"/>
      <c r="FH12" s="226"/>
      <c r="FI12" s="226"/>
      <c r="FJ12" s="226"/>
      <c r="FK12" s="226"/>
      <c r="FL12" s="226"/>
      <c r="FM12" s="226"/>
      <c r="FN12" s="226"/>
      <c r="FO12" s="226"/>
      <c r="FP12" s="226"/>
      <c r="FQ12" s="226"/>
      <c r="FR12" s="226"/>
      <c r="FS12" s="226"/>
      <c r="FT12" s="226"/>
      <c r="FU12" s="226"/>
      <c r="FV12" s="226"/>
      <c r="FW12" s="226"/>
      <c r="FX12" s="226"/>
      <c r="FY12" s="226"/>
      <c r="FZ12" s="226"/>
      <c r="GA12" s="226"/>
      <c r="GB12" s="226"/>
      <c r="GC12" s="226"/>
      <c r="GD12" s="226"/>
      <c r="GE12" s="226"/>
      <c r="GF12" s="226"/>
      <c r="GG12" s="226"/>
      <c r="GH12" s="226"/>
      <c r="GI12" s="226"/>
      <c r="GJ12" s="226"/>
      <c r="GK12" s="226"/>
      <c r="GL12" s="226" t="s">
        <v>820</v>
      </c>
      <c r="GM12" s="226"/>
      <c r="GN12" s="226"/>
      <c r="GO12" s="226"/>
      <c r="GP12" s="226"/>
      <c r="GQ12" s="226"/>
      <c r="GR12" s="226"/>
      <c r="GS12" s="226"/>
      <c r="GT12" s="226"/>
      <c r="GU12" s="226"/>
      <c r="GV12" s="226"/>
      <c r="GW12" s="226"/>
      <c r="GX12" s="226"/>
      <c r="GY12" s="226"/>
      <c r="GZ12" s="226"/>
      <c r="HA12" s="226"/>
      <c r="HB12" s="226"/>
      <c r="HC12" s="226"/>
      <c r="HD12" s="226"/>
      <c r="HE12" s="226"/>
      <c r="HF12" s="226"/>
      <c r="HG12" s="226"/>
      <c r="HH12" s="226"/>
      <c r="HI12" s="226"/>
      <c r="HJ12" s="226"/>
      <c r="HK12" s="226"/>
      <c r="HL12" s="226"/>
      <c r="HM12" s="226"/>
      <c r="HN12" s="226"/>
      <c r="HO12" s="226"/>
      <c r="HP12" s="226"/>
      <c r="HQ12" s="226"/>
      <c r="HR12" s="226"/>
      <c r="HS12" s="226"/>
      <c r="HT12" s="226"/>
      <c r="HU12" s="226"/>
      <c r="HV12" s="226"/>
      <c r="HW12" s="226"/>
      <c r="HX12" s="226"/>
      <c r="HY12" s="226"/>
      <c r="HZ12" s="226"/>
      <c r="IA12" s="226"/>
      <c r="IB12" s="226"/>
      <c r="IC12" s="226"/>
      <c r="ID12" s="226"/>
      <c r="IE12" s="226"/>
      <c r="IF12" s="226"/>
      <c r="IG12" s="226"/>
      <c r="IH12" s="226"/>
      <c r="II12" s="226"/>
      <c r="IJ12" s="226"/>
      <c r="IK12" s="226"/>
      <c r="IL12" s="226"/>
      <c r="IM12" s="226"/>
      <c r="IN12" s="226"/>
      <c r="IO12" s="226"/>
      <c r="IP12" s="226"/>
      <c r="IQ12" s="226"/>
      <c r="IR12" s="226"/>
      <c r="IS12" s="226"/>
      <c r="IT12" s="226"/>
      <c r="IU12" s="226"/>
      <c r="IV12" s="226"/>
      <c r="IW12" s="226"/>
      <c r="IX12" s="226"/>
      <c r="IY12" s="226"/>
      <c r="IZ12" s="226"/>
      <c r="JA12" s="226"/>
      <c r="JB12" s="226"/>
      <c r="JC12" s="226"/>
      <c r="JD12" s="226"/>
      <c r="JE12" s="226"/>
      <c r="JF12" s="226"/>
      <c r="JG12" s="226"/>
      <c r="JH12" s="226"/>
      <c r="JI12" s="226"/>
      <c r="JJ12" s="226"/>
      <c r="JK12" s="226"/>
      <c r="JL12" s="226"/>
      <c r="JM12" s="226"/>
      <c r="JN12" s="226"/>
      <c r="JO12" s="226"/>
      <c r="JP12" s="226"/>
      <c r="JQ12" s="226"/>
      <c r="JR12" s="226"/>
      <c r="JS12" s="226" t="s">
        <v>821</v>
      </c>
      <c r="JT12" s="226"/>
      <c r="JU12" s="226"/>
      <c r="JV12" s="226"/>
      <c r="JW12" s="226"/>
      <c r="JX12" s="226"/>
      <c r="JY12" s="226"/>
      <c r="JZ12" s="226"/>
      <c r="KA12" s="226"/>
      <c r="KB12" s="226"/>
      <c r="KC12" s="226"/>
      <c r="KD12" s="226"/>
      <c r="KE12" s="226"/>
      <c r="KF12" s="226"/>
      <c r="KG12" s="226"/>
      <c r="KH12" s="226"/>
      <c r="KI12" s="226"/>
      <c r="KJ12" s="226"/>
      <c r="KK12" s="226"/>
      <c r="KL12" s="226"/>
      <c r="KM12" s="226"/>
      <c r="KN12" s="226"/>
      <c r="KO12" s="226"/>
      <c r="KP12" s="226"/>
      <c r="KQ12" s="226"/>
      <c r="KR12" s="226"/>
      <c r="KS12" s="226"/>
      <c r="KT12" s="226"/>
      <c r="KU12" s="226"/>
      <c r="KV12" s="226"/>
      <c r="KW12" s="226"/>
      <c r="KX12" s="226"/>
      <c r="KY12" s="226"/>
      <c r="KZ12" s="226"/>
      <c r="LA12" s="226"/>
      <c r="LB12" s="226"/>
      <c r="LC12" s="226"/>
      <c r="LD12" s="226"/>
      <c r="LE12" s="226"/>
      <c r="LF12" s="226"/>
      <c r="LG12" s="226"/>
      <c r="LH12" s="226"/>
      <c r="LI12" s="226"/>
      <c r="LJ12" s="226"/>
      <c r="LK12" s="226"/>
      <c r="LL12" s="226"/>
      <c r="LM12" s="226"/>
      <c r="LN12" s="226"/>
      <c r="LO12" s="226"/>
      <c r="LP12" s="226"/>
      <c r="LQ12" s="226"/>
      <c r="LR12" s="226"/>
      <c r="LS12" s="226"/>
      <c r="LT12" s="226"/>
      <c r="LU12" s="226"/>
      <c r="LV12" s="226"/>
      <c r="LW12" s="226"/>
      <c r="LX12" s="226"/>
      <c r="LY12" s="226"/>
      <c r="LZ12" s="226"/>
      <c r="MA12" s="226"/>
      <c r="MB12" s="226"/>
      <c r="MC12" s="226"/>
      <c r="MD12" s="226"/>
      <c r="ME12" s="226"/>
      <c r="MF12" s="226"/>
      <c r="MG12" s="226"/>
      <c r="MH12" s="226"/>
      <c r="MI12" s="226"/>
      <c r="MJ12" s="226"/>
      <c r="MK12" s="226"/>
      <c r="ML12" s="226"/>
      <c r="MM12" s="226"/>
      <c r="MN12" s="226"/>
      <c r="MO12" s="226"/>
      <c r="MP12" s="226"/>
      <c r="MQ12" s="226"/>
      <c r="MR12" s="226"/>
      <c r="MS12" s="226"/>
      <c r="MT12" s="226"/>
      <c r="MU12" s="226"/>
      <c r="MV12" s="226"/>
      <c r="MW12" s="226"/>
      <c r="MX12" s="226"/>
      <c r="MY12" s="226"/>
      <c r="MZ12" s="226"/>
      <c r="NA12" s="226"/>
      <c r="NB12" s="226"/>
      <c r="NC12" s="226"/>
      <c r="ND12" s="226"/>
      <c r="NE12" s="226"/>
      <c r="NF12" s="226"/>
      <c r="NG12" s="226"/>
      <c r="NH12" s="226"/>
      <c r="NI12" s="226"/>
      <c r="NJ12" s="226"/>
      <c r="NK12" s="226"/>
      <c r="NL12" s="226"/>
      <c r="NM12" s="226"/>
      <c r="NN12" s="226"/>
      <c r="NO12" s="226"/>
      <c r="NP12" s="226"/>
      <c r="NQ12" s="226"/>
      <c r="NR12" s="226"/>
      <c r="NS12" s="226"/>
      <c r="NT12" s="226"/>
      <c r="NU12" s="226"/>
      <c r="NV12" s="226"/>
      <c r="NW12" s="226"/>
      <c r="NX12" s="226"/>
      <c r="NY12" s="226"/>
      <c r="NZ12" s="226"/>
      <c r="OA12" s="226"/>
      <c r="OB12" s="226"/>
      <c r="OC12" s="226"/>
      <c r="OD12" s="226"/>
      <c r="OE12" s="226"/>
      <c r="OF12" s="226"/>
      <c r="OG12" s="226"/>
      <c r="OH12" s="226"/>
      <c r="OI12" s="226"/>
      <c r="OJ12" s="226"/>
      <c r="OK12" s="226"/>
      <c r="OL12" s="226"/>
      <c r="OM12" s="226"/>
      <c r="ON12" s="226"/>
      <c r="OO12" s="226"/>
      <c r="OP12" s="226"/>
      <c r="OQ12" s="226"/>
      <c r="OR12" s="226"/>
      <c r="OS12" s="226"/>
      <c r="OT12" s="226"/>
      <c r="OU12" s="226"/>
      <c r="OV12" s="226"/>
      <c r="OW12" s="226"/>
      <c r="OX12" s="226"/>
      <c r="OY12" s="226"/>
      <c r="OZ12" s="226"/>
      <c r="PA12" s="226"/>
      <c r="PB12" s="226"/>
      <c r="PC12" s="226"/>
      <c r="PD12" s="226"/>
      <c r="PE12" s="226"/>
      <c r="PF12" s="226"/>
      <c r="PG12" s="226"/>
      <c r="PH12" s="226"/>
      <c r="PI12" s="226"/>
      <c r="PJ12" s="226"/>
      <c r="PK12" s="226"/>
      <c r="PL12" s="226"/>
      <c r="PM12" s="226"/>
      <c r="PN12" s="226"/>
      <c r="PO12" s="226"/>
      <c r="PP12" s="226"/>
      <c r="PQ12" s="226"/>
      <c r="PR12" s="226"/>
      <c r="PS12" s="226"/>
      <c r="PT12" s="226"/>
      <c r="PU12" s="226"/>
      <c r="PV12" s="226"/>
      <c r="PW12" s="226"/>
      <c r="PX12" s="226"/>
      <c r="PY12" s="226"/>
      <c r="PZ12" s="226"/>
      <c r="QA12" s="226"/>
      <c r="QB12" s="226"/>
      <c r="QC12" s="226"/>
      <c r="QD12" s="226"/>
      <c r="QE12" s="226"/>
      <c r="QF12" s="226"/>
    </row>
    <row r="13" s="2" customFormat="true" ht="11.25" hidden="false" customHeight="false" outlineLevel="0" collapsed="false">
      <c r="A13" s="225"/>
      <c r="B13" s="225"/>
      <c r="C13" s="225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 t="s">
        <v>822</v>
      </c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 t="s">
        <v>823</v>
      </c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26"/>
      <c r="DW13" s="226"/>
      <c r="DX13" s="226"/>
      <c r="DY13" s="226"/>
      <c r="DZ13" s="226"/>
      <c r="EA13" s="226"/>
      <c r="EB13" s="226"/>
      <c r="EC13" s="226"/>
      <c r="ED13" s="226"/>
      <c r="EE13" s="226"/>
      <c r="EF13" s="226"/>
      <c r="EG13" s="226"/>
      <c r="EH13" s="226"/>
      <c r="EI13" s="226"/>
      <c r="EJ13" s="226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6"/>
      <c r="FH13" s="226"/>
      <c r="FI13" s="226"/>
      <c r="FJ13" s="226"/>
      <c r="FK13" s="226"/>
      <c r="FL13" s="226"/>
      <c r="FM13" s="226"/>
      <c r="FN13" s="226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6"/>
      <c r="GB13" s="226"/>
      <c r="GC13" s="226"/>
      <c r="GD13" s="226"/>
      <c r="GE13" s="226"/>
      <c r="GF13" s="226"/>
      <c r="GG13" s="226"/>
      <c r="GH13" s="226"/>
      <c r="GI13" s="226"/>
      <c r="GJ13" s="226"/>
      <c r="GK13" s="226"/>
      <c r="GL13" s="226"/>
      <c r="GM13" s="226"/>
      <c r="GN13" s="226"/>
      <c r="GO13" s="226"/>
      <c r="GP13" s="226"/>
      <c r="GQ13" s="226"/>
      <c r="GR13" s="226"/>
      <c r="GS13" s="226"/>
      <c r="GT13" s="226"/>
      <c r="GU13" s="226"/>
      <c r="GV13" s="226"/>
      <c r="GW13" s="226"/>
      <c r="GX13" s="226"/>
      <c r="GY13" s="226"/>
      <c r="GZ13" s="226"/>
      <c r="HA13" s="226"/>
      <c r="HB13" s="226"/>
      <c r="HC13" s="226"/>
      <c r="HD13" s="226"/>
      <c r="HE13" s="226"/>
      <c r="HF13" s="226"/>
      <c r="HG13" s="226"/>
      <c r="HH13" s="226"/>
      <c r="HI13" s="226"/>
      <c r="HJ13" s="226"/>
      <c r="HK13" s="226"/>
      <c r="HL13" s="226"/>
      <c r="HM13" s="226"/>
      <c r="HN13" s="226"/>
      <c r="HO13" s="226"/>
      <c r="HP13" s="226"/>
      <c r="HQ13" s="226"/>
      <c r="HR13" s="226"/>
      <c r="HS13" s="226"/>
      <c r="HT13" s="226"/>
      <c r="HU13" s="226"/>
      <c r="HV13" s="226"/>
      <c r="HW13" s="226"/>
      <c r="HX13" s="226"/>
      <c r="HY13" s="226"/>
      <c r="HZ13" s="226"/>
      <c r="IA13" s="226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6"/>
      <c r="IP13" s="226"/>
      <c r="IQ13" s="226"/>
      <c r="IR13" s="226"/>
      <c r="IS13" s="226"/>
      <c r="IT13" s="226"/>
      <c r="IU13" s="226"/>
      <c r="IV13" s="226"/>
      <c r="IW13" s="226"/>
      <c r="IX13" s="226"/>
      <c r="IY13" s="226"/>
      <c r="IZ13" s="226"/>
      <c r="JA13" s="226"/>
      <c r="JB13" s="226"/>
      <c r="JC13" s="226"/>
      <c r="JD13" s="226"/>
      <c r="JE13" s="226"/>
      <c r="JF13" s="226"/>
      <c r="JG13" s="226"/>
      <c r="JH13" s="226"/>
      <c r="JI13" s="226"/>
      <c r="JJ13" s="226"/>
      <c r="JK13" s="226"/>
      <c r="JL13" s="226"/>
      <c r="JM13" s="226"/>
      <c r="JN13" s="226"/>
      <c r="JO13" s="226"/>
      <c r="JP13" s="226"/>
      <c r="JQ13" s="226"/>
      <c r="JR13" s="226"/>
      <c r="JS13" s="226"/>
      <c r="JT13" s="226"/>
      <c r="JU13" s="226"/>
      <c r="JV13" s="226"/>
      <c r="JW13" s="226"/>
      <c r="JX13" s="226"/>
      <c r="JY13" s="226"/>
      <c r="JZ13" s="226"/>
      <c r="KA13" s="226"/>
      <c r="KB13" s="226"/>
      <c r="KC13" s="226"/>
      <c r="KD13" s="226"/>
      <c r="KE13" s="226"/>
      <c r="KF13" s="226"/>
      <c r="KG13" s="226"/>
      <c r="KH13" s="226"/>
      <c r="KI13" s="226"/>
      <c r="KJ13" s="226"/>
      <c r="KK13" s="226"/>
      <c r="KL13" s="226"/>
      <c r="KM13" s="226"/>
      <c r="KN13" s="226"/>
      <c r="KO13" s="226"/>
      <c r="KP13" s="226"/>
      <c r="KQ13" s="226"/>
      <c r="KR13" s="226"/>
      <c r="KS13" s="226"/>
      <c r="KT13" s="226"/>
      <c r="KU13" s="226"/>
      <c r="KV13" s="226"/>
      <c r="KW13" s="226"/>
      <c r="KX13" s="226"/>
      <c r="KY13" s="226"/>
      <c r="KZ13" s="226"/>
      <c r="LA13" s="226"/>
      <c r="LB13" s="226"/>
      <c r="LC13" s="226"/>
      <c r="LD13" s="226"/>
      <c r="LE13" s="226"/>
      <c r="LF13" s="226"/>
      <c r="LG13" s="226"/>
      <c r="LH13" s="226"/>
      <c r="LI13" s="226"/>
      <c r="LJ13" s="226"/>
      <c r="LK13" s="226"/>
      <c r="LL13" s="226"/>
      <c r="LM13" s="226"/>
      <c r="LN13" s="226"/>
      <c r="LO13" s="226"/>
      <c r="LP13" s="226"/>
      <c r="LQ13" s="226"/>
      <c r="LR13" s="226"/>
      <c r="LS13" s="226"/>
      <c r="LT13" s="226"/>
      <c r="LU13" s="226"/>
      <c r="LV13" s="226"/>
      <c r="LW13" s="226"/>
      <c r="LX13" s="226"/>
      <c r="LY13" s="226"/>
      <c r="LZ13" s="226"/>
      <c r="MA13" s="226"/>
      <c r="MB13" s="226"/>
      <c r="MC13" s="226"/>
      <c r="MD13" s="226"/>
      <c r="ME13" s="226"/>
      <c r="MF13" s="226"/>
      <c r="MG13" s="226"/>
      <c r="MH13" s="226"/>
      <c r="MI13" s="226"/>
      <c r="MJ13" s="226"/>
      <c r="MK13" s="226"/>
      <c r="ML13" s="226"/>
      <c r="MM13" s="226"/>
      <c r="MN13" s="226"/>
      <c r="MO13" s="226"/>
      <c r="MP13" s="226"/>
      <c r="MQ13" s="226"/>
      <c r="MR13" s="226"/>
      <c r="MS13" s="226"/>
      <c r="MT13" s="226"/>
      <c r="MU13" s="226"/>
      <c r="MV13" s="226"/>
      <c r="MW13" s="226"/>
      <c r="MX13" s="226"/>
      <c r="MY13" s="226"/>
      <c r="MZ13" s="226"/>
      <c r="NA13" s="226"/>
      <c r="NB13" s="226"/>
      <c r="NC13" s="226"/>
      <c r="ND13" s="226"/>
      <c r="NE13" s="226"/>
      <c r="NF13" s="226"/>
      <c r="NG13" s="226"/>
      <c r="NH13" s="226"/>
      <c r="NI13" s="226"/>
      <c r="NJ13" s="226"/>
      <c r="NK13" s="226"/>
      <c r="NL13" s="226"/>
      <c r="NM13" s="226"/>
      <c r="NN13" s="226"/>
      <c r="NO13" s="226"/>
      <c r="NP13" s="226"/>
      <c r="NQ13" s="226"/>
      <c r="NR13" s="226"/>
      <c r="NS13" s="226"/>
      <c r="NT13" s="226"/>
      <c r="NU13" s="226"/>
      <c r="NV13" s="226"/>
      <c r="NW13" s="226"/>
      <c r="NX13" s="226"/>
      <c r="NY13" s="226"/>
      <c r="NZ13" s="226"/>
      <c r="OA13" s="226"/>
      <c r="OB13" s="226"/>
      <c r="OC13" s="226"/>
      <c r="OD13" s="226"/>
      <c r="OE13" s="226"/>
      <c r="OF13" s="226"/>
      <c r="OG13" s="226"/>
      <c r="OH13" s="226"/>
      <c r="OI13" s="226"/>
      <c r="OJ13" s="226"/>
      <c r="OK13" s="226"/>
      <c r="OL13" s="226"/>
      <c r="OM13" s="226"/>
      <c r="ON13" s="226"/>
      <c r="OO13" s="226"/>
      <c r="OP13" s="226"/>
      <c r="OQ13" s="226"/>
      <c r="OR13" s="226"/>
      <c r="OS13" s="226"/>
      <c r="OT13" s="226"/>
      <c r="OU13" s="226"/>
      <c r="OV13" s="226"/>
      <c r="OW13" s="226"/>
      <c r="OX13" s="226"/>
      <c r="OY13" s="226"/>
      <c r="OZ13" s="226"/>
      <c r="PA13" s="226"/>
      <c r="PB13" s="226"/>
      <c r="PC13" s="226"/>
      <c r="PD13" s="226"/>
      <c r="PE13" s="226"/>
      <c r="PF13" s="226"/>
      <c r="PG13" s="226"/>
      <c r="PH13" s="226"/>
      <c r="PI13" s="226"/>
      <c r="PJ13" s="226"/>
      <c r="PK13" s="226"/>
      <c r="PL13" s="226"/>
      <c r="PM13" s="226"/>
      <c r="PN13" s="226"/>
      <c r="PO13" s="226"/>
      <c r="PP13" s="226"/>
      <c r="PQ13" s="226"/>
      <c r="PR13" s="226"/>
      <c r="PS13" s="226"/>
      <c r="PT13" s="226"/>
      <c r="PU13" s="226"/>
      <c r="PV13" s="226"/>
      <c r="PW13" s="226"/>
      <c r="PX13" s="226"/>
      <c r="PY13" s="226"/>
      <c r="PZ13" s="226"/>
      <c r="QA13" s="226"/>
      <c r="QB13" s="226"/>
      <c r="QC13" s="226"/>
      <c r="QD13" s="226"/>
      <c r="QE13" s="226"/>
      <c r="QF13" s="226"/>
    </row>
    <row r="14" s="2" customFormat="true" ht="11.25" hidden="false" customHeight="false" outlineLevel="0" collapsed="false">
      <c r="A14" s="225"/>
      <c r="B14" s="225"/>
      <c r="C14" s="225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6"/>
      <c r="CK14" s="226"/>
      <c r="CL14" s="226"/>
      <c r="CM14" s="226"/>
      <c r="CN14" s="226"/>
      <c r="CO14" s="226"/>
      <c r="CP14" s="226"/>
      <c r="CQ14" s="226"/>
      <c r="CR14" s="226"/>
      <c r="CS14" s="226"/>
      <c r="CT14" s="226"/>
      <c r="CU14" s="226"/>
      <c r="CV14" s="226"/>
      <c r="CW14" s="226"/>
      <c r="CX14" s="226"/>
      <c r="CY14" s="226"/>
      <c r="CZ14" s="226"/>
      <c r="DA14" s="226"/>
      <c r="DB14" s="226"/>
      <c r="DC14" s="226"/>
      <c r="DD14" s="226"/>
      <c r="DE14" s="226" t="s">
        <v>824</v>
      </c>
      <c r="DF14" s="226"/>
      <c r="DG14" s="226"/>
      <c r="DH14" s="226"/>
      <c r="DI14" s="226"/>
      <c r="DJ14" s="226"/>
      <c r="DK14" s="226"/>
      <c r="DL14" s="226"/>
      <c r="DM14" s="226"/>
      <c r="DN14" s="226"/>
      <c r="DO14" s="226"/>
      <c r="DP14" s="226"/>
      <c r="DQ14" s="226"/>
      <c r="DR14" s="226"/>
      <c r="DS14" s="226"/>
      <c r="DT14" s="226"/>
      <c r="DU14" s="226"/>
      <c r="DV14" s="226"/>
      <c r="DW14" s="226"/>
      <c r="DX14" s="226"/>
      <c r="DY14" s="226"/>
      <c r="DZ14" s="226"/>
      <c r="EA14" s="226"/>
      <c r="EB14" s="226"/>
      <c r="EC14" s="226"/>
      <c r="ED14" s="226"/>
      <c r="EE14" s="226"/>
      <c r="EF14" s="226"/>
      <c r="EG14" s="226"/>
      <c r="EH14" s="226"/>
      <c r="EI14" s="226"/>
      <c r="EJ14" s="226"/>
      <c r="EK14" s="226"/>
      <c r="EL14" s="226"/>
      <c r="EM14" s="226"/>
      <c r="EN14" s="226"/>
      <c r="EO14" s="226"/>
      <c r="EP14" s="226"/>
      <c r="EQ14" s="226"/>
      <c r="ER14" s="226"/>
      <c r="ES14" s="226"/>
      <c r="ET14" s="226"/>
      <c r="EU14" s="226"/>
      <c r="EV14" s="226"/>
      <c r="EW14" s="226"/>
      <c r="EX14" s="226"/>
      <c r="EY14" s="226"/>
      <c r="EZ14" s="226"/>
      <c r="FA14" s="226"/>
      <c r="FB14" s="226"/>
      <c r="FC14" s="226"/>
      <c r="FD14" s="226"/>
      <c r="FE14" s="226"/>
      <c r="FF14" s="226"/>
      <c r="FG14" s="226"/>
      <c r="FH14" s="226"/>
      <c r="FI14" s="226"/>
      <c r="FJ14" s="226"/>
      <c r="FK14" s="226"/>
      <c r="FL14" s="226"/>
      <c r="FM14" s="226"/>
      <c r="FN14" s="226"/>
      <c r="FO14" s="226"/>
      <c r="FP14" s="226"/>
      <c r="FQ14" s="226"/>
      <c r="FR14" s="226"/>
      <c r="FS14" s="226"/>
      <c r="FT14" s="226"/>
      <c r="FU14" s="226"/>
      <c r="FV14" s="226"/>
      <c r="FW14" s="226"/>
      <c r="FX14" s="226"/>
      <c r="FY14" s="226"/>
      <c r="FZ14" s="226"/>
      <c r="GA14" s="226"/>
      <c r="GB14" s="226"/>
      <c r="GC14" s="226"/>
      <c r="GD14" s="226"/>
      <c r="GE14" s="226"/>
      <c r="GF14" s="226"/>
      <c r="GG14" s="226"/>
      <c r="GH14" s="226"/>
      <c r="GI14" s="226"/>
      <c r="GJ14" s="226"/>
      <c r="GK14" s="226"/>
      <c r="GL14" s="226"/>
      <c r="GM14" s="226"/>
      <c r="GN14" s="226"/>
      <c r="GO14" s="226"/>
      <c r="GP14" s="226"/>
      <c r="GQ14" s="226"/>
      <c r="GR14" s="226"/>
      <c r="GS14" s="226"/>
      <c r="GT14" s="226"/>
      <c r="GU14" s="226"/>
      <c r="GV14" s="226"/>
      <c r="GW14" s="226"/>
      <c r="GX14" s="226"/>
      <c r="GY14" s="226"/>
      <c r="GZ14" s="226"/>
      <c r="HA14" s="226"/>
      <c r="HB14" s="226"/>
      <c r="HC14" s="226"/>
      <c r="HD14" s="226"/>
      <c r="HE14" s="226"/>
      <c r="HF14" s="226"/>
      <c r="HG14" s="226"/>
      <c r="HH14" s="226"/>
      <c r="HI14" s="226"/>
      <c r="HJ14" s="226"/>
      <c r="HK14" s="226"/>
      <c r="HL14" s="226"/>
      <c r="HM14" s="226"/>
      <c r="HN14" s="226"/>
      <c r="HO14" s="226"/>
      <c r="HP14" s="226"/>
      <c r="HQ14" s="226"/>
      <c r="HR14" s="226"/>
      <c r="HS14" s="226"/>
      <c r="HT14" s="226"/>
      <c r="HU14" s="226"/>
      <c r="HV14" s="226"/>
      <c r="HW14" s="226"/>
      <c r="HX14" s="226"/>
      <c r="HY14" s="226"/>
      <c r="HZ14" s="226"/>
      <c r="IA14" s="226"/>
      <c r="IB14" s="226"/>
      <c r="IC14" s="226"/>
      <c r="ID14" s="226"/>
      <c r="IE14" s="226"/>
      <c r="IF14" s="226"/>
      <c r="IG14" s="226"/>
      <c r="IH14" s="226"/>
      <c r="II14" s="226"/>
      <c r="IJ14" s="226"/>
      <c r="IK14" s="226"/>
      <c r="IL14" s="226"/>
      <c r="IM14" s="226"/>
      <c r="IN14" s="226"/>
      <c r="IO14" s="226"/>
      <c r="IP14" s="226"/>
      <c r="IQ14" s="226"/>
      <c r="IR14" s="226"/>
      <c r="IS14" s="226"/>
      <c r="IT14" s="226"/>
      <c r="IU14" s="226"/>
      <c r="IV14" s="226"/>
      <c r="IW14" s="226"/>
      <c r="IX14" s="226"/>
      <c r="IY14" s="226"/>
      <c r="IZ14" s="226"/>
      <c r="JA14" s="226"/>
      <c r="JB14" s="226"/>
      <c r="JC14" s="226"/>
      <c r="JD14" s="226"/>
      <c r="JE14" s="226"/>
      <c r="JF14" s="226"/>
      <c r="JG14" s="226"/>
      <c r="JH14" s="226"/>
      <c r="JI14" s="226"/>
      <c r="JJ14" s="226"/>
      <c r="JK14" s="226"/>
      <c r="JL14" s="226"/>
      <c r="JM14" s="226"/>
      <c r="JN14" s="226"/>
      <c r="JO14" s="226"/>
      <c r="JP14" s="226"/>
      <c r="JQ14" s="226"/>
      <c r="JR14" s="226"/>
      <c r="JS14" s="226"/>
      <c r="JT14" s="226"/>
      <c r="JU14" s="226"/>
      <c r="JV14" s="226"/>
      <c r="JW14" s="226"/>
      <c r="JX14" s="226"/>
      <c r="JY14" s="226"/>
      <c r="JZ14" s="226"/>
      <c r="KA14" s="226"/>
      <c r="KB14" s="226"/>
      <c r="KC14" s="226"/>
      <c r="KD14" s="226"/>
      <c r="KE14" s="226"/>
      <c r="KF14" s="226"/>
      <c r="KG14" s="226"/>
      <c r="KH14" s="226"/>
      <c r="KI14" s="226"/>
      <c r="KJ14" s="226"/>
      <c r="KK14" s="226"/>
      <c r="KL14" s="226"/>
      <c r="KM14" s="226"/>
      <c r="KN14" s="226"/>
      <c r="KO14" s="226"/>
      <c r="KP14" s="226"/>
      <c r="KQ14" s="226"/>
      <c r="KR14" s="226"/>
      <c r="KS14" s="226"/>
      <c r="KT14" s="226"/>
      <c r="KU14" s="226"/>
      <c r="KV14" s="226"/>
      <c r="KW14" s="226"/>
      <c r="KX14" s="226"/>
      <c r="KY14" s="226"/>
      <c r="KZ14" s="226"/>
      <c r="LA14" s="226"/>
      <c r="LB14" s="226"/>
      <c r="LC14" s="226"/>
      <c r="LD14" s="226"/>
      <c r="LE14" s="226"/>
      <c r="LF14" s="226"/>
      <c r="LG14" s="226"/>
      <c r="LH14" s="226"/>
      <c r="LI14" s="226"/>
      <c r="LJ14" s="226"/>
      <c r="LK14" s="226"/>
      <c r="LL14" s="226"/>
      <c r="LM14" s="226"/>
      <c r="LN14" s="226"/>
      <c r="LO14" s="226"/>
      <c r="LP14" s="226"/>
      <c r="LQ14" s="226"/>
      <c r="LR14" s="226"/>
      <c r="LS14" s="226"/>
      <c r="LT14" s="226"/>
      <c r="LU14" s="226"/>
      <c r="LV14" s="226"/>
      <c r="LW14" s="226"/>
      <c r="LX14" s="226"/>
      <c r="LY14" s="226"/>
      <c r="LZ14" s="226"/>
      <c r="MA14" s="226"/>
      <c r="MB14" s="226"/>
      <c r="MC14" s="226"/>
      <c r="MD14" s="226"/>
      <c r="ME14" s="226"/>
      <c r="MF14" s="226"/>
      <c r="MG14" s="226"/>
      <c r="MH14" s="226"/>
      <c r="MI14" s="226"/>
      <c r="MJ14" s="226"/>
      <c r="MK14" s="226"/>
      <c r="ML14" s="226"/>
      <c r="MM14" s="226"/>
      <c r="MN14" s="226"/>
      <c r="MO14" s="226"/>
      <c r="MP14" s="226"/>
      <c r="MQ14" s="226"/>
      <c r="MR14" s="226"/>
      <c r="MS14" s="226"/>
      <c r="MT14" s="226"/>
      <c r="MU14" s="226"/>
      <c r="MV14" s="226"/>
      <c r="MW14" s="226"/>
      <c r="MX14" s="226"/>
      <c r="MY14" s="226"/>
      <c r="MZ14" s="226"/>
      <c r="NA14" s="226"/>
      <c r="NB14" s="226"/>
      <c r="NC14" s="226"/>
      <c r="ND14" s="226"/>
      <c r="NE14" s="226"/>
      <c r="NF14" s="226"/>
      <c r="NG14" s="226"/>
      <c r="NH14" s="226"/>
      <c r="NI14" s="226"/>
      <c r="NJ14" s="226"/>
      <c r="NK14" s="226"/>
      <c r="NL14" s="226"/>
      <c r="NM14" s="226"/>
      <c r="NN14" s="226"/>
      <c r="NO14" s="226"/>
      <c r="NP14" s="226"/>
      <c r="NQ14" s="226"/>
      <c r="NR14" s="226"/>
      <c r="NS14" s="226"/>
      <c r="NT14" s="226"/>
      <c r="NU14" s="226"/>
      <c r="NV14" s="226"/>
      <c r="NW14" s="226"/>
      <c r="NX14" s="226"/>
      <c r="NY14" s="226"/>
      <c r="NZ14" s="226"/>
      <c r="OA14" s="226"/>
      <c r="OB14" s="226"/>
      <c r="OC14" s="226"/>
      <c r="OD14" s="226"/>
      <c r="OE14" s="226"/>
      <c r="OF14" s="226"/>
      <c r="OG14" s="226"/>
      <c r="OH14" s="226"/>
      <c r="OI14" s="226"/>
      <c r="OJ14" s="226"/>
      <c r="OK14" s="226"/>
      <c r="OL14" s="226"/>
      <c r="OM14" s="226"/>
      <c r="ON14" s="226"/>
      <c r="OO14" s="226"/>
      <c r="OP14" s="226"/>
      <c r="OQ14" s="226"/>
      <c r="OR14" s="226"/>
      <c r="OS14" s="226"/>
      <c r="OT14" s="226"/>
      <c r="OU14" s="226"/>
      <c r="OV14" s="226"/>
      <c r="OW14" s="226"/>
      <c r="OX14" s="226"/>
      <c r="OY14" s="226"/>
      <c r="OZ14" s="226"/>
      <c r="PA14" s="226"/>
      <c r="PB14" s="226"/>
      <c r="PC14" s="226"/>
      <c r="PD14" s="226"/>
      <c r="PE14" s="226"/>
      <c r="PF14" s="226"/>
      <c r="PG14" s="226"/>
      <c r="PH14" s="226"/>
      <c r="PI14" s="226"/>
      <c r="PJ14" s="226"/>
      <c r="PK14" s="226"/>
      <c r="PL14" s="226"/>
      <c r="PM14" s="226"/>
      <c r="PN14" s="226"/>
      <c r="PO14" s="226"/>
      <c r="PP14" s="226"/>
      <c r="PQ14" s="226"/>
      <c r="PR14" s="226"/>
      <c r="PS14" s="226"/>
      <c r="PT14" s="226"/>
      <c r="PU14" s="226"/>
      <c r="PV14" s="226"/>
      <c r="PW14" s="226"/>
      <c r="PX14" s="226"/>
      <c r="PY14" s="226"/>
      <c r="PZ14" s="226"/>
      <c r="QA14" s="226"/>
      <c r="QB14" s="226"/>
      <c r="QC14" s="226"/>
      <c r="QD14" s="226"/>
      <c r="QE14" s="226"/>
      <c r="QF14" s="226"/>
    </row>
    <row r="15" s="2" customFormat="true" ht="11.25" hidden="false" customHeight="false" outlineLevel="0" collapsed="false">
      <c r="A15" s="225"/>
      <c r="B15" s="225"/>
      <c r="C15" s="225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3" t="s">
        <v>825</v>
      </c>
      <c r="Y15" s="223"/>
      <c r="Z15" s="223"/>
      <c r="AA15" s="223"/>
      <c r="AB15" s="223"/>
      <c r="AC15" s="227" t="s">
        <v>826</v>
      </c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3" t="s">
        <v>825</v>
      </c>
      <c r="DF15" s="223"/>
      <c r="DG15" s="223"/>
      <c r="DH15" s="223"/>
      <c r="DI15" s="223"/>
      <c r="DJ15" s="227" t="s">
        <v>826</v>
      </c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3" t="s">
        <v>825</v>
      </c>
      <c r="GM15" s="223"/>
      <c r="GN15" s="223"/>
      <c r="GO15" s="223"/>
      <c r="GP15" s="223"/>
      <c r="GQ15" s="227" t="s">
        <v>826</v>
      </c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  <c r="IX15" s="227"/>
      <c r="IY15" s="227"/>
      <c r="IZ15" s="227"/>
      <c r="JA15" s="227"/>
      <c r="JB15" s="227"/>
      <c r="JC15" s="227"/>
      <c r="JD15" s="227"/>
      <c r="JE15" s="227"/>
      <c r="JF15" s="227"/>
      <c r="JG15" s="227"/>
      <c r="JH15" s="227"/>
      <c r="JI15" s="227"/>
      <c r="JJ15" s="227"/>
      <c r="JK15" s="227"/>
      <c r="JL15" s="227"/>
      <c r="JM15" s="227"/>
      <c r="JN15" s="227"/>
      <c r="JO15" s="227"/>
      <c r="JP15" s="227"/>
      <c r="JQ15" s="227"/>
      <c r="JR15" s="227"/>
      <c r="JS15" s="223" t="s">
        <v>825</v>
      </c>
      <c r="JT15" s="223"/>
      <c r="JU15" s="223"/>
      <c r="JV15" s="223"/>
      <c r="JW15" s="223"/>
      <c r="JX15" s="227" t="s">
        <v>826</v>
      </c>
      <c r="JY15" s="227"/>
      <c r="JZ15" s="227"/>
      <c r="KA15" s="227"/>
      <c r="KB15" s="227"/>
      <c r="KC15" s="227"/>
      <c r="KD15" s="227"/>
      <c r="KE15" s="227"/>
      <c r="KF15" s="227"/>
      <c r="KG15" s="227"/>
      <c r="KH15" s="227"/>
      <c r="KI15" s="227"/>
      <c r="KJ15" s="227"/>
      <c r="KK15" s="227"/>
      <c r="KL15" s="227"/>
      <c r="KM15" s="227"/>
      <c r="KN15" s="227"/>
      <c r="KO15" s="227"/>
      <c r="KP15" s="227"/>
      <c r="KQ15" s="227"/>
      <c r="KR15" s="227"/>
      <c r="KS15" s="227"/>
      <c r="KT15" s="227"/>
      <c r="KU15" s="227"/>
      <c r="KV15" s="227"/>
      <c r="KW15" s="227"/>
      <c r="KX15" s="227"/>
      <c r="KY15" s="227"/>
      <c r="KZ15" s="227"/>
      <c r="LA15" s="227"/>
      <c r="LB15" s="227"/>
      <c r="LC15" s="227"/>
      <c r="LD15" s="227"/>
      <c r="LE15" s="227"/>
      <c r="LF15" s="227"/>
      <c r="LG15" s="227"/>
      <c r="LH15" s="227"/>
      <c r="LI15" s="227"/>
      <c r="LJ15" s="227"/>
      <c r="LK15" s="227"/>
      <c r="LL15" s="227"/>
      <c r="LM15" s="227"/>
      <c r="LN15" s="227"/>
      <c r="LO15" s="227"/>
      <c r="LP15" s="227"/>
      <c r="LQ15" s="227"/>
      <c r="LR15" s="227"/>
      <c r="LS15" s="227"/>
      <c r="LT15" s="227"/>
      <c r="LU15" s="227"/>
      <c r="LV15" s="227"/>
      <c r="LW15" s="227"/>
      <c r="LX15" s="227"/>
      <c r="LY15" s="227"/>
      <c r="LZ15" s="227"/>
      <c r="MA15" s="227"/>
      <c r="MB15" s="227"/>
      <c r="MC15" s="227"/>
      <c r="MD15" s="227"/>
      <c r="ME15" s="227"/>
      <c r="MF15" s="227"/>
      <c r="MG15" s="227"/>
      <c r="MH15" s="227"/>
      <c r="MI15" s="227"/>
      <c r="MJ15" s="227"/>
      <c r="MK15" s="227"/>
      <c r="ML15" s="227"/>
      <c r="MM15" s="227"/>
      <c r="MN15" s="227"/>
      <c r="MO15" s="227"/>
      <c r="MP15" s="227"/>
      <c r="MQ15" s="227"/>
      <c r="MR15" s="227"/>
      <c r="MS15" s="227"/>
      <c r="MT15" s="227"/>
      <c r="MU15" s="227"/>
      <c r="MV15" s="227"/>
      <c r="MW15" s="227"/>
      <c r="MX15" s="227"/>
      <c r="MY15" s="227"/>
      <c r="MZ15" s="223" t="s">
        <v>825</v>
      </c>
      <c r="NA15" s="223"/>
      <c r="NB15" s="223"/>
      <c r="NC15" s="223"/>
      <c r="ND15" s="223"/>
      <c r="NE15" s="227" t="s">
        <v>826</v>
      </c>
      <c r="NF15" s="227"/>
      <c r="NG15" s="227"/>
      <c r="NH15" s="227"/>
      <c r="NI15" s="227"/>
      <c r="NJ15" s="227"/>
      <c r="NK15" s="227"/>
      <c r="NL15" s="227"/>
      <c r="NM15" s="227"/>
      <c r="NN15" s="227"/>
      <c r="NO15" s="227"/>
      <c r="NP15" s="227"/>
      <c r="NQ15" s="227"/>
      <c r="NR15" s="227"/>
      <c r="NS15" s="227"/>
      <c r="NT15" s="227"/>
      <c r="NU15" s="227"/>
      <c r="NV15" s="227"/>
      <c r="NW15" s="227"/>
      <c r="NX15" s="227"/>
      <c r="NY15" s="227"/>
      <c r="NZ15" s="227"/>
      <c r="OA15" s="227"/>
      <c r="OB15" s="227"/>
      <c r="OC15" s="227"/>
      <c r="OD15" s="227"/>
      <c r="OE15" s="227"/>
      <c r="OF15" s="227"/>
      <c r="OG15" s="227"/>
      <c r="OH15" s="227"/>
      <c r="OI15" s="227"/>
      <c r="OJ15" s="227"/>
      <c r="OK15" s="227"/>
      <c r="OL15" s="227"/>
      <c r="OM15" s="227"/>
      <c r="ON15" s="227"/>
      <c r="OO15" s="227"/>
      <c r="OP15" s="227"/>
      <c r="OQ15" s="227"/>
      <c r="OR15" s="227"/>
      <c r="OS15" s="227"/>
      <c r="OT15" s="227"/>
      <c r="OU15" s="227"/>
      <c r="OV15" s="227"/>
      <c r="OW15" s="227"/>
      <c r="OX15" s="227"/>
      <c r="OY15" s="227"/>
      <c r="OZ15" s="227"/>
      <c r="PA15" s="227"/>
      <c r="PB15" s="227"/>
      <c r="PC15" s="227"/>
      <c r="PD15" s="227"/>
      <c r="PE15" s="227"/>
      <c r="PF15" s="227"/>
      <c r="PG15" s="227"/>
      <c r="PH15" s="227"/>
      <c r="PI15" s="227"/>
      <c r="PJ15" s="227"/>
      <c r="PK15" s="227"/>
      <c r="PL15" s="227"/>
      <c r="PM15" s="227"/>
      <c r="PN15" s="227"/>
      <c r="PO15" s="227"/>
      <c r="PP15" s="227"/>
      <c r="PQ15" s="227"/>
      <c r="PR15" s="227"/>
      <c r="PS15" s="227"/>
      <c r="PT15" s="227"/>
      <c r="PU15" s="227"/>
      <c r="PV15" s="227"/>
      <c r="PW15" s="227"/>
      <c r="PX15" s="227"/>
      <c r="PY15" s="227"/>
      <c r="PZ15" s="227"/>
      <c r="QA15" s="227"/>
      <c r="QB15" s="227"/>
      <c r="QC15" s="227"/>
      <c r="QD15" s="227"/>
      <c r="QE15" s="227"/>
      <c r="QF15" s="227"/>
    </row>
    <row r="16" s="2" customFormat="true" ht="11.25" hidden="false" customHeight="false" outlineLevel="0" collapsed="false">
      <c r="A16" s="225"/>
      <c r="B16" s="225"/>
      <c r="C16" s="225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 t="s">
        <v>827</v>
      </c>
      <c r="Y16" s="226"/>
      <c r="Z16" s="226"/>
      <c r="AA16" s="226"/>
      <c r="AB16" s="226"/>
      <c r="AC16" s="228" t="n">
        <v>2020</v>
      </c>
      <c r="AD16" s="228"/>
      <c r="AE16" s="228"/>
      <c r="AF16" s="228"/>
      <c r="AG16" s="228"/>
      <c r="AH16" s="228" t="n">
        <v>2021</v>
      </c>
      <c r="AI16" s="228"/>
      <c r="AJ16" s="228"/>
      <c r="AK16" s="228"/>
      <c r="AL16" s="228"/>
      <c r="AM16" s="228" t="n">
        <v>2022</v>
      </c>
      <c r="AN16" s="228"/>
      <c r="AO16" s="228"/>
      <c r="AP16" s="228"/>
      <c r="AQ16" s="228"/>
      <c r="AR16" s="223" t="n">
        <v>2023</v>
      </c>
      <c r="AS16" s="223"/>
      <c r="AT16" s="223"/>
      <c r="AU16" s="223"/>
      <c r="AV16" s="223"/>
      <c r="AW16" s="228" t="n">
        <v>2024</v>
      </c>
      <c r="AX16" s="228"/>
      <c r="AY16" s="228"/>
      <c r="AZ16" s="228"/>
      <c r="BA16" s="228"/>
      <c r="BB16" s="223" t="n">
        <v>2025</v>
      </c>
      <c r="BC16" s="223"/>
      <c r="BD16" s="223"/>
      <c r="BE16" s="223"/>
      <c r="BF16" s="223"/>
      <c r="BG16" s="228" t="n">
        <v>2026</v>
      </c>
      <c r="BH16" s="228"/>
      <c r="BI16" s="228"/>
      <c r="BJ16" s="228"/>
      <c r="BK16" s="228"/>
      <c r="BL16" s="228" t="n">
        <v>2027</v>
      </c>
      <c r="BM16" s="228"/>
      <c r="BN16" s="228"/>
      <c r="BO16" s="228"/>
      <c r="BP16" s="228"/>
      <c r="BQ16" s="228" t="n">
        <v>2028</v>
      </c>
      <c r="BR16" s="228"/>
      <c r="BS16" s="228"/>
      <c r="BT16" s="228"/>
      <c r="BU16" s="228"/>
      <c r="BV16" s="228" t="n">
        <v>2029</v>
      </c>
      <c r="BW16" s="228"/>
      <c r="BX16" s="228"/>
      <c r="BY16" s="228"/>
      <c r="BZ16" s="228"/>
      <c r="CA16" s="228" t="n">
        <v>2030</v>
      </c>
      <c r="CB16" s="228"/>
      <c r="CC16" s="228"/>
      <c r="CD16" s="228"/>
      <c r="CE16" s="228"/>
      <c r="CF16" s="228" t="n">
        <v>2031</v>
      </c>
      <c r="CG16" s="228"/>
      <c r="CH16" s="228"/>
      <c r="CI16" s="228"/>
      <c r="CJ16" s="228"/>
      <c r="CK16" s="228" t="n">
        <v>2032</v>
      </c>
      <c r="CL16" s="228"/>
      <c r="CM16" s="228"/>
      <c r="CN16" s="228"/>
      <c r="CO16" s="228"/>
      <c r="CP16" s="228" t="n">
        <v>2033</v>
      </c>
      <c r="CQ16" s="228"/>
      <c r="CR16" s="228"/>
      <c r="CS16" s="228"/>
      <c r="CT16" s="228"/>
      <c r="CU16" s="223" t="n">
        <v>2034</v>
      </c>
      <c r="CV16" s="223"/>
      <c r="CW16" s="223"/>
      <c r="CX16" s="223"/>
      <c r="CY16" s="223"/>
      <c r="CZ16" s="228" t="n">
        <v>2035</v>
      </c>
      <c r="DA16" s="228"/>
      <c r="DB16" s="228"/>
      <c r="DC16" s="228"/>
      <c r="DD16" s="228"/>
      <c r="DE16" s="226" t="s">
        <v>827</v>
      </c>
      <c r="DF16" s="226"/>
      <c r="DG16" s="226"/>
      <c r="DH16" s="226"/>
      <c r="DI16" s="226"/>
      <c r="DJ16" s="228" t="n">
        <v>2020</v>
      </c>
      <c r="DK16" s="228"/>
      <c r="DL16" s="228"/>
      <c r="DM16" s="228"/>
      <c r="DN16" s="228"/>
      <c r="DO16" s="228" t="n">
        <v>2021</v>
      </c>
      <c r="DP16" s="228"/>
      <c r="DQ16" s="228"/>
      <c r="DR16" s="228"/>
      <c r="DS16" s="228"/>
      <c r="DT16" s="228" t="n">
        <v>2022</v>
      </c>
      <c r="DU16" s="228"/>
      <c r="DV16" s="228"/>
      <c r="DW16" s="228"/>
      <c r="DX16" s="228"/>
      <c r="DY16" s="223" t="n">
        <v>2023</v>
      </c>
      <c r="DZ16" s="223"/>
      <c r="EA16" s="223"/>
      <c r="EB16" s="223"/>
      <c r="EC16" s="223"/>
      <c r="ED16" s="228" t="n">
        <v>2024</v>
      </c>
      <c r="EE16" s="228"/>
      <c r="EF16" s="228"/>
      <c r="EG16" s="228"/>
      <c r="EH16" s="228"/>
      <c r="EI16" s="228" t="n">
        <v>2025</v>
      </c>
      <c r="EJ16" s="228"/>
      <c r="EK16" s="228"/>
      <c r="EL16" s="228"/>
      <c r="EM16" s="228"/>
      <c r="EN16" s="228" t="n">
        <v>2026</v>
      </c>
      <c r="EO16" s="228"/>
      <c r="EP16" s="228"/>
      <c r="EQ16" s="228"/>
      <c r="ER16" s="228"/>
      <c r="ES16" s="228" t="n">
        <v>2027</v>
      </c>
      <c r="ET16" s="228"/>
      <c r="EU16" s="228"/>
      <c r="EV16" s="228"/>
      <c r="EW16" s="228"/>
      <c r="EX16" s="228" t="n">
        <v>2028</v>
      </c>
      <c r="EY16" s="228"/>
      <c r="EZ16" s="228"/>
      <c r="FA16" s="228"/>
      <c r="FB16" s="228"/>
      <c r="FC16" s="228" t="n">
        <v>2029</v>
      </c>
      <c r="FD16" s="228"/>
      <c r="FE16" s="228"/>
      <c r="FF16" s="228"/>
      <c r="FG16" s="228"/>
      <c r="FH16" s="228" t="n">
        <v>2030</v>
      </c>
      <c r="FI16" s="228"/>
      <c r="FJ16" s="228"/>
      <c r="FK16" s="228"/>
      <c r="FL16" s="228"/>
      <c r="FM16" s="228" t="n">
        <v>2031</v>
      </c>
      <c r="FN16" s="228"/>
      <c r="FO16" s="228"/>
      <c r="FP16" s="228"/>
      <c r="FQ16" s="228"/>
      <c r="FR16" s="228" t="n">
        <v>2032</v>
      </c>
      <c r="FS16" s="228"/>
      <c r="FT16" s="228"/>
      <c r="FU16" s="228"/>
      <c r="FV16" s="228"/>
      <c r="FW16" s="228" t="n">
        <v>2033</v>
      </c>
      <c r="FX16" s="228"/>
      <c r="FY16" s="228"/>
      <c r="FZ16" s="228"/>
      <c r="GA16" s="228"/>
      <c r="GB16" s="223" t="n">
        <v>2034</v>
      </c>
      <c r="GC16" s="223"/>
      <c r="GD16" s="223"/>
      <c r="GE16" s="223"/>
      <c r="GF16" s="223"/>
      <c r="GG16" s="228" t="n">
        <v>2035</v>
      </c>
      <c r="GH16" s="228"/>
      <c r="GI16" s="228"/>
      <c r="GJ16" s="228"/>
      <c r="GK16" s="228"/>
      <c r="GL16" s="226" t="s">
        <v>827</v>
      </c>
      <c r="GM16" s="226"/>
      <c r="GN16" s="226"/>
      <c r="GO16" s="226"/>
      <c r="GP16" s="226"/>
      <c r="GQ16" s="228" t="n">
        <v>2020</v>
      </c>
      <c r="GR16" s="228"/>
      <c r="GS16" s="228"/>
      <c r="GT16" s="228"/>
      <c r="GU16" s="228"/>
      <c r="GV16" s="228" t="n">
        <v>2021</v>
      </c>
      <c r="GW16" s="228"/>
      <c r="GX16" s="228"/>
      <c r="GY16" s="228"/>
      <c r="GZ16" s="228"/>
      <c r="HA16" s="228" t="n">
        <v>2022</v>
      </c>
      <c r="HB16" s="228"/>
      <c r="HC16" s="228"/>
      <c r="HD16" s="228"/>
      <c r="HE16" s="228"/>
      <c r="HF16" s="223" t="n">
        <v>2023</v>
      </c>
      <c r="HG16" s="223"/>
      <c r="HH16" s="223"/>
      <c r="HI16" s="223"/>
      <c r="HJ16" s="223"/>
      <c r="HK16" s="228" t="n">
        <v>2024</v>
      </c>
      <c r="HL16" s="228"/>
      <c r="HM16" s="228"/>
      <c r="HN16" s="228"/>
      <c r="HO16" s="228"/>
      <c r="HP16" s="228" t="n">
        <v>2025</v>
      </c>
      <c r="HQ16" s="228"/>
      <c r="HR16" s="228"/>
      <c r="HS16" s="228"/>
      <c r="HT16" s="228"/>
      <c r="HU16" s="228" t="n">
        <v>2026</v>
      </c>
      <c r="HV16" s="228"/>
      <c r="HW16" s="228"/>
      <c r="HX16" s="228"/>
      <c r="HY16" s="228"/>
      <c r="HZ16" s="228" t="n">
        <v>2027</v>
      </c>
      <c r="IA16" s="228"/>
      <c r="IB16" s="228"/>
      <c r="IC16" s="228"/>
      <c r="ID16" s="228"/>
      <c r="IE16" s="228" t="n">
        <v>2028</v>
      </c>
      <c r="IF16" s="228"/>
      <c r="IG16" s="228"/>
      <c r="IH16" s="228"/>
      <c r="II16" s="228"/>
      <c r="IJ16" s="228" t="n">
        <v>2029</v>
      </c>
      <c r="IK16" s="228"/>
      <c r="IL16" s="228"/>
      <c r="IM16" s="228"/>
      <c r="IN16" s="228"/>
      <c r="IO16" s="228" t="n">
        <v>2030</v>
      </c>
      <c r="IP16" s="228"/>
      <c r="IQ16" s="228"/>
      <c r="IR16" s="228"/>
      <c r="IS16" s="228"/>
      <c r="IT16" s="228" t="n">
        <v>2031</v>
      </c>
      <c r="IU16" s="228"/>
      <c r="IV16" s="228"/>
      <c r="IW16" s="228"/>
      <c r="IX16" s="228"/>
      <c r="IY16" s="228" t="n">
        <v>2032</v>
      </c>
      <c r="IZ16" s="228"/>
      <c r="JA16" s="228"/>
      <c r="JB16" s="228"/>
      <c r="JC16" s="228"/>
      <c r="JD16" s="228" t="n">
        <v>2033</v>
      </c>
      <c r="JE16" s="228"/>
      <c r="JF16" s="228"/>
      <c r="JG16" s="228"/>
      <c r="JH16" s="228"/>
      <c r="JI16" s="223" t="n">
        <v>2034</v>
      </c>
      <c r="JJ16" s="223"/>
      <c r="JK16" s="223"/>
      <c r="JL16" s="223"/>
      <c r="JM16" s="223"/>
      <c r="JN16" s="228" t="n">
        <v>2035</v>
      </c>
      <c r="JO16" s="228"/>
      <c r="JP16" s="228"/>
      <c r="JQ16" s="228"/>
      <c r="JR16" s="228"/>
      <c r="JS16" s="226" t="s">
        <v>827</v>
      </c>
      <c r="JT16" s="226"/>
      <c r="JU16" s="226"/>
      <c r="JV16" s="226"/>
      <c r="JW16" s="226"/>
      <c r="JX16" s="228" t="n">
        <v>2020</v>
      </c>
      <c r="JY16" s="228"/>
      <c r="JZ16" s="228"/>
      <c r="KA16" s="228"/>
      <c r="KB16" s="228"/>
      <c r="KC16" s="228" t="n">
        <v>2021</v>
      </c>
      <c r="KD16" s="228"/>
      <c r="KE16" s="228"/>
      <c r="KF16" s="228"/>
      <c r="KG16" s="228"/>
      <c r="KH16" s="228" t="n">
        <v>2022</v>
      </c>
      <c r="KI16" s="228"/>
      <c r="KJ16" s="228"/>
      <c r="KK16" s="228"/>
      <c r="KL16" s="228"/>
      <c r="KM16" s="223" t="n">
        <v>2023</v>
      </c>
      <c r="KN16" s="223"/>
      <c r="KO16" s="223"/>
      <c r="KP16" s="223"/>
      <c r="KQ16" s="223"/>
      <c r="KR16" s="228" t="n">
        <v>2024</v>
      </c>
      <c r="KS16" s="228"/>
      <c r="KT16" s="228"/>
      <c r="KU16" s="228"/>
      <c r="KV16" s="228"/>
      <c r="KW16" s="228" t="n">
        <v>2025</v>
      </c>
      <c r="KX16" s="228"/>
      <c r="KY16" s="228"/>
      <c r="KZ16" s="228"/>
      <c r="LA16" s="228"/>
      <c r="LB16" s="228" t="n">
        <v>2026</v>
      </c>
      <c r="LC16" s="228"/>
      <c r="LD16" s="228"/>
      <c r="LE16" s="228"/>
      <c r="LF16" s="228"/>
      <c r="LG16" s="228" t="n">
        <v>2027</v>
      </c>
      <c r="LH16" s="228"/>
      <c r="LI16" s="228"/>
      <c r="LJ16" s="228"/>
      <c r="LK16" s="228"/>
      <c r="LL16" s="228" t="n">
        <v>2028</v>
      </c>
      <c r="LM16" s="228"/>
      <c r="LN16" s="228"/>
      <c r="LO16" s="228"/>
      <c r="LP16" s="228"/>
      <c r="LQ16" s="228" t="n">
        <v>2029</v>
      </c>
      <c r="LR16" s="228"/>
      <c r="LS16" s="228"/>
      <c r="LT16" s="228"/>
      <c r="LU16" s="228"/>
      <c r="LV16" s="228" t="n">
        <v>2030</v>
      </c>
      <c r="LW16" s="228"/>
      <c r="LX16" s="228"/>
      <c r="LY16" s="228"/>
      <c r="LZ16" s="228"/>
      <c r="MA16" s="228" t="n">
        <v>2031</v>
      </c>
      <c r="MB16" s="228"/>
      <c r="MC16" s="228"/>
      <c r="MD16" s="228"/>
      <c r="ME16" s="228"/>
      <c r="MF16" s="228" t="n">
        <v>2032</v>
      </c>
      <c r="MG16" s="228"/>
      <c r="MH16" s="228"/>
      <c r="MI16" s="228"/>
      <c r="MJ16" s="228"/>
      <c r="MK16" s="228" t="n">
        <v>2033</v>
      </c>
      <c r="ML16" s="228"/>
      <c r="MM16" s="228"/>
      <c r="MN16" s="228"/>
      <c r="MO16" s="228"/>
      <c r="MP16" s="223" t="n">
        <v>2034</v>
      </c>
      <c r="MQ16" s="223"/>
      <c r="MR16" s="223"/>
      <c r="MS16" s="223"/>
      <c r="MT16" s="223"/>
      <c r="MU16" s="228" t="n">
        <v>2035</v>
      </c>
      <c r="MV16" s="228"/>
      <c r="MW16" s="228"/>
      <c r="MX16" s="228"/>
      <c r="MY16" s="228"/>
      <c r="MZ16" s="226" t="s">
        <v>827</v>
      </c>
      <c r="NA16" s="226"/>
      <c r="NB16" s="226"/>
      <c r="NC16" s="226"/>
      <c r="ND16" s="226"/>
      <c r="NE16" s="228" t="n">
        <v>2020</v>
      </c>
      <c r="NF16" s="228"/>
      <c r="NG16" s="228"/>
      <c r="NH16" s="228"/>
      <c r="NI16" s="228"/>
      <c r="NJ16" s="228" t="n">
        <v>2021</v>
      </c>
      <c r="NK16" s="228"/>
      <c r="NL16" s="228"/>
      <c r="NM16" s="228"/>
      <c r="NN16" s="228"/>
      <c r="NO16" s="228" t="n">
        <v>2022</v>
      </c>
      <c r="NP16" s="228"/>
      <c r="NQ16" s="228"/>
      <c r="NR16" s="228"/>
      <c r="NS16" s="228"/>
      <c r="NT16" s="223" t="n">
        <v>2023</v>
      </c>
      <c r="NU16" s="223"/>
      <c r="NV16" s="223"/>
      <c r="NW16" s="223"/>
      <c r="NX16" s="223"/>
      <c r="NY16" s="228" t="n">
        <v>2024</v>
      </c>
      <c r="NZ16" s="228"/>
      <c r="OA16" s="228"/>
      <c r="OB16" s="228"/>
      <c r="OC16" s="228"/>
      <c r="OD16" s="228" t="n">
        <v>2025</v>
      </c>
      <c r="OE16" s="228"/>
      <c r="OF16" s="228"/>
      <c r="OG16" s="228"/>
      <c r="OH16" s="228"/>
      <c r="OI16" s="228" t="n">
        <v>2026</v>
      </c>
      <c r="OJ16" s="228"/>
      <c r="OK16" s="228"/>
      <c r="OL16" s="228"/>
      <c r="OM16" s="228"/>
      <c r="ON16" s="228" t="n">
        <v>2027</v>
      </c>
      <c r="OO16" s="228"/>
      <c r="OP16" s="228"/>
      <c r="OQ16" s="228"/>
      <c r="OR16" s="228"/>
      <c r="OS16" s="228" t="n">
        <v>2028</v>
      </c>
      <c r="OT16" s="228"/>
      <c r="OU16" s="228"/>
      <c r="OV16" s="228"/>
      <c r="OW16" s="228"/>
      <c r="OX16" s="228" t="n">
        <v>2029</v>
      </c>
      <c r="OY16" s="228"/>
      <c r="OZ16" s="228"/>
      <c r="PA16" s="228"/>
      <c r="PB16" s="228"/>
      <c r="PC16" s="228" t="n">
        <v>2030</v>
      </c>
      <c r="PD16" s="228"/>
      <c r="PE16" s="228"/>
      <c r="PF16" s="228"/>
      <c r="PG16" s="228"/>
      <c r="PH16" s="228" t="n">
        <v>2031</v>
      </c>
      <c r="PI16" s="228"/>
      <c r="PJ16" s="228"/>
      <c r="PK16" s="228"/>
      <c r="PL16" s="228"/>
      <c r="PM16" s="228" t="n">
        <v>2032</v>
      </c>
      <c r="PN16" s="228"/>
      <c r="PO16" s="228"/>
      <c r="PP16" s="228"/>
      <c r="PQ16" s="228"/>
      <c r="PR16" s="228" t="n">
        <v>2033</v>
      </c>
      <c r="PS16" s="228"/>
      <c r="PT16" s="228"/>
      <c r="PU16" s="228"/>
      <c r="PV16" s="228"/>
      <c r="PW16" s="223" t="n">
        <v>2034</v>
      </c>
      <c r="PX16" s="223"/>
      <c r="PY16" s="223"/>
      <c r="PZ16" s="223"/>
      <c r="QA16" s="223"/>
      <c r="QB16" s="228" t="n">
        <v>2035</v>
      </c>
      <c r="QC16" s="228"/>
      <c r="QD16" s="228"/>
      <c r="QE16" s="228"/>
      <c r="QF16" s="228"/>
    </row>
    <row r="17" s="2" customFormat="true" ht="11.25" hidden="false" customHeight="false" outlineLevel="0" collapsed="false">
      <c r="A17" s="225"/>
      <c r="B17" s="225"/>
      <c r="C17" s="225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 t="s">
        <v>828</v>
      </c>
      <c r="Y17" s="226"/>
      <c r="Z17" s="226"/>
      <c r="AA17" s="226"/>
      <c r="AB17" s="226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6"/>
      <c r="AS17" s="226"/>
      <c r="AT17" s="226"/>
      <c r="AU17" s="226"/>
      <c r="AV17" s="226"/>
      <c r="AW17" s="228"/>
      <c r="AX17" s="228"/>
      <c r="AY17" s="228"/>
      <c r="AZ17" s="228"/>
      <c r="BA17" s="228"/>
      <c r="BB17" s="226"/>
      <c r="BC17" s="226"/>
      <c r="BD17" s="226"/>
      <c r="BE17" s="226"/>
      <c r="BF17" s="226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6"/>
      <c r="CV17" s="226"/>
      <c r="CW17" s="226"/>
      <c r="CX17" s="226"/>
      <c r="CY17" s="226"/>
      <c r="CZ17" s="228"/>
      <c r="DA17" s="228"/>
      <c r="DB17" s="228"/>
      <c r="DC17" s="228"/>
      <c r="DD17" s="228"/>
      <c r="DE17" s="226" t="s">
        <v>828</v>
      </c>
      <c r="DF17" s="226"/>
      <c r="DG17" s="226"/>
      <c r="DH17" s="226"/>
      <c r="DI17" s="226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6"/>
      <c r="DZ17" s="226"/>
      <c r="EA17" s="226"/>
      <c r="EB17" s="226"/>
      <c r="EC17" s="226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  <c r="GA17" s="228"/>
      <c r="GB17" s="226"/>
      <c r="GC17" s="226"/>
      <c r="GD17" s="226"/>
      <c r="GE17" s="226"/>
      <c r="GF17" s="226"/>
      <c r="GG17" s="228"/>
      <c r="GH17" s="228"/>
      <c r="GI17" s="228"/>
      <c r="GJ17" s="228"/>
      <c r="GK17" s="228"/>
      <c r="GL17" s="226" t="s">
        <v>828</v>
      </c>
      <c r="GM17" s="226"/>
      <c r="GN17" s="226"/>
      <c r="GO17" s="226"/>
      <c r="GP17" s="226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6"/>
      <c r="HG17" s="226"/>
      <c r="HH17" s="226"/>
      <c r="HI17" s="226"/>
      <c r="HJ17" s="226"/>
      <c r="HK17" s="228"/>
      <c r="HL17" s="228"/>
      <c r="HM17" s="228"/>
      <c r="HN17" s="228"/>
      <c r="HO17" s="228"/>
      <c r="HP17" s="228"/>
      <c r="HQ17" s="228"/>
      <c r="HR17" s="228"/>
      <c r="HS17" s="228"/>
      <c r="HT17" s="228"/>
      <c r="HU17" s="228"/>
      <c r="HV17" s="228"/>
      <c r="HW17" s="228"/>
      <c r="HX17" s="228"/>
      <c r="HY17" s="228"/>
      <c r="HZ17" s="228"/>
      <c r="IA17" s="228"/>
      <c r="IB17" s="228"/>
      <c r="IC17" s="228"/>
      <c r="ID17" s="228"/>
      <c r="IE17" s="228"/>
      <c r="IF17" s="228"/>
      <c r="IG17" s="228"/>
      <c r="IH17" s="228"/>
      <c r="II17" s="228"/>
      <c r="IJ17" s="228"/>
      <c r="IK17" s="228"/>
      <c r="IL17" s="228"/>
      <c r="IM17" s="228"/>
      <c r="IN17" s="228"/>
      <c r="IO17" s="228"/>
      <c r="IP17" s="228"/>
      <c r="IQ17" s="228"/>
      <c r="IR17" s="228"/>
      <c r="IS17" s="228"/>
      <c r="IT17" s="228"/>
      <c r="IU17" s="228"/>
      <c r="IV17" s="228"/>
      <c r="IW17" s="228"/>
      <c r="IX17" s="228"/>
      <c r="IY17" s="228"/>
      <c r="IZ17" s="228"/>
      <c r="JA17" s="228"/>
      <c r="JB17" s="228"/>
      <c r="JC17" s="228"/>
      <c r="JD17" s="228"/>
      <c r="JE17" s="228"/>
      <c r="JF17" s="228"/>
      <c r="JG17" s="228"/>
      <c r="JH17" s="228"/>
      <c r="JI17" s="226"/>
      <c r="JJ17" s="226"/>
      <c r="JK17" s="226"/>
      <c r="JL17" s="226"/>
      <c r="JM17" s="226"/>
      <c r="JN17" s="228"/>
      <c r="JO17" s="228"/>
      <c r="JP17" s="228"/>
      <c r="JQ17" s="228"/>
      <c r="JR17" s="228"/>
      <c r="JS17" s="226" t="s">
        <v>828</v>
      </c>
      <c r="JT17" s="226"/>
      <c r="JU17" s="226"/>
      <c r="JV17" s="226"/>
      <c r="JW17" s="226"/>
      <c r="JX17" s="228"/>
      <c r="JY17" s="228"/>
      <c r="JZ17" s="228"/>
      <c r="KA17" s="228"/>
      <c r="KB17" s="228"/>
      <c r="KC17" s="228"/>
      <c r="KD17" s="228"/>
      <c r="KE17" s="228"/>
      <c r="KF17" s="228"/>
      <c r="KG17" s="228"/>
      <c r="KH17" s="228"/>
      <c r="KI17" s="228"/>
      <c r="KJ17" s="228"/>
      <c r="KK17" s="228"/>
      <c r="KL17" s="228"/>
      <c r="KM17" s="226"/>
      <c r="KN17" s="226"/>
      <c r="KO17" s="226"/>
      <c r="KP17" s="226"/>
      <c r="KQ17" s="226"/>
      <c r="KR17" s="228"/>
      <c r="KS17" s="228"/>
      <c r="KT17" s="228"/>
      <c r="KU17" s="228"/>
      <c r="KV17" s="228"/>
      <c r="KW17" s="228"/>
      <c r="KX17" s="228"/>
      <c r="KY17" s="228"/>
      <c r="KZ17" s="228"/>
      <c r="LA17" s="228"/>
      <c r="LB17" s="228"/>
      <c r="LC17" s="228"/>
      <c r="LD17" s="228"/>
      <c r="LE17" s="228"/>
      <c r="LF17" s="228"/>
      <c r="LG17" s="228"/>
      <c r="LH17" s="228"/>
      <c r="LI17" s="228"/>
      <c r="LJ17" s="228"/>
      <c r="LK17" s="228"/>
      <c r="LL17" s="228"/>
      <c r="LM17" s="228"/>
      <c r="LN17" s="228"/>
      <c r="LO17" s="228"/>
      <c r="LP17" s="228"/>
      <c r="LQ17" s="228"/>
      <c r="LR17" s="228"/>
      <c r="LS17" s="228"/>
      <c r="LT17" s="228"/>
      <c r="LU17" s="228"/>
      <c r="LV17" s="228"/>
      <c r="LW17" s="228"/>
      <c r="LX17" s="228"/>
      <c r="LY17" s="228"/>
      <c r="LZ17" s="228"/>
      <c r="MA17" s="228"/>
      <c r="MB17" s="228"/>
      <c r="MC17" s="228"/>
      <c r="MD17" s="228"/>
      <c r="ME17" s="228"/>
      <c r="MF17" s="228"/>
      <c r="MG17" s="228"/>
      <c r="MH17" s="228"/>
      <c r="MI17" s="228"/>
      <c r="MJ17" s="228"/>
      <c r="MK17" s="228"/>
      <c r="ML17" s="228"/>
      <c r="MM17" s="228"/>
      <c r="MN17" s="228"/>
      <c r="MO17" s="228"/>
      <c r="MP17" s="226"/>
      <c r="MQ17" s="226"/>
      <c r="MR17" s="226"/>
      <c r="MS17" s="226"/>
      <c r="MT17" s="226"/>
      <c r="MU17" s="228"/>
      <c r="MV17" s="228"/>
      <c r="MW17" s="228"/>
      <c r="MX17" s="228"/>
      <c r="MY17" s="228"/>
      <c r="MZ17" s="226" t="s">
        <v>828</v>
      </c>
      <c r="NA17" s="226"/>
      <c r="NB17" s="226"/>
      <c r="NC17" s="226"/>
      <c r="ND17" s="226"/>
      <c r="NE17" s="228"/>
      <c r="NF17" s="228"/>
      <c r="NG17" s="228"/>
      <c r="NH17" s="228"/>
      <c r="NI17" s="228"/>
      <c r="NJ17" s="228"/>
      <c r="NK17" s="228"/>
      <c r="NL17" s="228"/>
      <c r="NM17" s="228"/>
      <c r="NN17" s="228"/>
      <c r="NO17" s="228"/>
      <c r="NP17" s="228"/>
      <c r="NQ17" s="228"/>
      <c r="NR17" s="228"/>
      <c r="NS17" s="228"/>
      <c r="NT17" s="226"/>
      <c r="NU17" s="226"/>
      <c r="NV17" s="226"/>
      <c r="NW17" s="226"/>
      <c r="NX17" s="226"/>
      <c r="NY17" s="228"/>
      <c r="NZ17" s="228"/>
      <c r="OA17" s="228"/>
      <c r="OB17" s="228"/>
      <c r="OC17" s="228"/>
      <c r="OD17" s="228"/>
      <c r="OE17" s="228"/>
      <c r="OF17" s="228"/>
      <c r="OG17" s="228"/>
      <c r="OH17" s="228"/>
      <c r="OI17" s="228"/>
      <c r="OJ17" s="228"/>
      <c r="OK17" s="228"/>
      <c r="OL17" s="228"/>
      <c r="OM17" s="228"/>
      <c r="ON17" s="228"/>
      <c r="OO17" s="228"/>
      <c r="OP17" s="228"/>
      <c r="OQ17" s="228"/>
      <c r="OR17" s="228"/>
      <c r="OS17" s="228"/>
      <c r="OT17" s="228"/>
      <c r="OU17" s="228"/>
      <c r="OV17" s="228"/>
      <c r="OW17" s="228"/>
      <c r="OX17" s="228"/>
      <c r="OY17" s="228"/>
      <c r="OZ17" s="228"/>
      <c r="PA17" s="228"/>
      <c r="PB17" s="228"/>
      <c r="PC17" s="228"/>
      <c r="PD17" s="228"/>
      <c r="PE17" s="228"/>
      <c r="PF17" s="228"/>
      <c r="PG17" s="228"/>
      <c r="PH17" s="228"/>
      <c r="PI17" s="228"/>
      <c r="PJ17" s="228"/>
      <c r="PK17" s="228"/>
      <c r="PL17" s="228"/>
      <c r="PM17" s="228"/>
      <c r="PN17" s="228"/>
      <c r="PO17" s="228"/>
      <c r="PP17" s="228"/>
      <c r="PQ17" s="228"/>
      <c r="PR17" s="228"/>
      <c r="PS17" s="228"/>
      <c r="PT17" s="228"/>
      <c r="PU17" s="228"/>
      <c r="PV17" s="228"/>
      <c r="PW17" s="226"/>
      <c r="PX17" s="226"/>
      <c r="PY17" s="226"/>
      <c r="PZ17" s="226"/>
      <c r="QA17" s="226"/>
      <c r="QB17" s="228"/>
      <c r="QC17" s="228"/>
      <c r="QD17" s="228"/>
      <c r="QE17" s="228"/>
      <c r="QF17" s="228"/>
    </row>
    <row r="18" s="2" customFormat="true" ht="11.25" hidden="false" customHeight="false" outlineLevel="0" collapsed="false">
      <c r="A18" s="225"/>
      <c r="B18" s="225"/>
      <c r="C18" s="225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 t="s">
        <v>829</v>
      </c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  <c r="CQ18" s="226"/>
      <c r="CR18" s="226"/>
      <c r="CS18" s="226"/>
      <c r="CT18" s="226"/>
      <c r="CU18" s="226"/>
      <c r="CV18" s="226"/>
      <c r="CW18" s="226"/>
      <c r="CX18" s="226"/>
      <c r="CY18" s="226"/>
      <c r="CZ18" s="226"/>
      <c r="DA18" s="226"/>
      <c r="DB18" s="226"/>
      <c r="DC18" s="226"/>
      <c r="DD18" s="226"/>
      <c r="DE18" s="226" t="s">
        <v>829</v>
      </c>
      <c r="DF18" s="226"/>
      <c r="DG18" s="226"/>
      <c r="DH18" s="226"/>
      <c r="DI18" s="226"/>
      <c r="DJ18" s="226"/>
      <c r="DK18" s="226"/>
      <c r="DL18" s="226"/>
      <c r="DM18" s="226"/>
      <c r="DN18" s="226"/>
      <c r="DO18" s="226"/>
      <c r="DP18" s="226"/>
      <c r="DQ18" s="226"/>
      <c r="DR18" s="226"/>
      <c r="DS18" s="226"/>
      <c r="DT18" s="226"/>
      <c r="DU18" s="226"/>
      <c r="DV18" s="226"/>
      <c r="DW18" s="226"/>
      <c r="DX18" s="226"/>
      <c r="DY18" s="226"/>
      <c r="DZ18" s="226"/>
      <c r="EA18" s="226"/>
      <c r="EB18" s="226"/>
      <c r="EC18" s="226"/>
      <c r="ED18" s="226"/>
      <c r="EE18" s="226"/>
      <c r="EF18" s="226"/>
      <c r="EG18" s="226"/>
      <c r="EH18" s="226"/>
      <c r="EI18" s="226"/>
      <c r="EJ18" s="226"/>
      <c r="EK18" s="226"/>
      <c r="EL18" s="226"/>
      <c r="EM18" s="226"/>
      <c r="EN18" s="226"/>
      <c r="EO18" s="226"/>
      <c r="EP18" s="226"/>
      <c r="EQ18" s="226"/>
      <c r="ER18" s="226"/>
      <c r="ES18" s="226"/>
      <c r="ET18" s="226"/>
      <c r="EU18" s="226"/>
      <c r="EV18" s="226"/>
      <c r="EW18" s="226"/>
      <c r="EX18" s="226"/>
      <c r="EY18" s="226"/>
      <c r="EZ18" s="226"/>
      <c r="FA18" s="226"/>
      <c r="FB18" s="226"/>
      <c r="FC18" s="226"/>
      <c r="FD18" s="226"/>
      <c r="FE18" s="226"/>
      <c r="FF18" s="226"/>
      <c r="FG18" s="226"/>
      <c r="FH18" s="226"/>
      <c r="FI18" s="226"/>
      <c r="FJ18" s="226"/>
      <c r="FK18" s="226"/>
      <c r="FL18" s="226"/>
      <c r="FM18" s="226"/>
      <c r="FN18" s="226"/>
      <c r="FO18" s="226"/>
      <c r="FP18" s="226"/>
      <c r="FQ18" s="226"/>
      <c r="FR18" s="226"/>
      <c r="FS18" s="226"/>
      <c r="FT18" s="226"/>
      <c r="FU18" s="226"/>
      <c r="FV18" s="226"/>
      <c r="FW18" s="226"/>
      <c r="FX18" s="226"/>
      <c r="FY18" s="226"/>
      <c r="FZ18" s="226"/>
      <c r="GA18" s="226"/>
      <c r="GB18" s="226"/>
      <c r="GC18" s="226"/>
      <c r="GD18" s="226"/>
      <c r="GE18" s="226"/>
      <c r="GF18" s="226"/>
      <c r="GG18" s="226"/>
      <c r="GH18" s="226"/>
      <c r="GI18" s="226"/>
      <c r="GJ18" s="226"/>
      <c r="GK18" s="226"/>
      <c r="GL18" s="226" t="s">
        <v>829</v>
      </c>
      <c r="GM18" s="226"/>
      <c r="GN18" s="226"/>
      <c r="GO18" s="226"/>
      <c r="GP18" s="226"/>
      <c r="GQ18" s="226"/>
      <c r="GR18" s="226"/>
      <c r="GS18" s="226"/>
      <c r="GT18" s="226"/>
      <c r="GU18" s="226"/>
      <c r="GV18" s="226"/>
      <c r="GW18" s="226"/>
      <c r="GX18" s="226"/>
      <c r="GY18" s="226"/>
      <c r="GZ18" s="226"/>
      <c r="HA18" s="226"/>
      <c r="HB18" s="226"/>
      <c r="HC18" s="226"/>
      <c r="HD18" s="226"/>
      <c r="HE18" s="226"/>
      <c r="HF18" s="226"/>
      <c r="HG18" s="226"/>
      <c r="HH18" s="226"/>
      <c r="HI18" s="226"/>
      <c r="HJ18" s="226"/>
      <c r="HK18" s="226"/>
      <c r="HL18" s="226"/>
      <c r="HM18" s="226"/>
      <c r="HN18" s="226"/>
      <c r="HO18" s="226"/>
      <c r="HP18" s="226"/>
      <c r="HQ18" s="226"/>
      <c r="HR18" s="226"/>
      <c r="HS18" s="226"/>
      <c r="HT18" s="226"/>
      <c r="HU18" s="226"/>
      <c r="HV18" s="226"/>
      <c r="HW18" s="226"/>
      <c r="HX18" s="226"/>
      <c r="HY18" s="226"/>
      <c r="HZ18" s="226"/>
      <c r="IA18" s="226"/>
      <c r="IB18" s="226"/>
      <c r="IC18" s="226"/>
      <c r="ID18" s="226"/>
      <c r="IE18" s="226"/>
      <c r="IF18" s="226"/>
      <c r="IG18" s="226"/>
      <c r="IH18" s="226"/>
      <c r="II18" s="226"/>
      <c r="IJ18" s="226"/>
      <c r="IK18" s="226"/>
      <c r="IL18" s="226"/>
      <c r="IM18" s="226"/>
      <c r="IN18" s="226"/>
      <c r="IO18" s="226"/>
      <c r="IP18" s="226"/>
      <c r="IQ18" s="226"/>
      <c r="IR18" s="226"/>
      <c r="IS18" s="226"/>
      <c r="IT18" s="226"/>
      <c r="IU18" s="226"/>
      <c r="IV18" s="226"/>
      <c r="IW18" s="226"/>
      <c r="IX18" s="226"/>
      <c r="IY18" s="226"/>
      <c r="IZ18" s="226"/>
      <c r="JA18" s="226"/>
      <c r="JB18" s="226"/>
      <c r="JC18" s="226"/>
      <c r="JD18" s="226"/>
      <c r="JE18" s="226"/>
      <c r="JF18" s="226"/>
      <c r="JG18" s="226"/>
      <c r="JH18" s="226"/>
      <c r="JI18" s="226"/>
      <c r="JJ18" s="226"/>
      <c r="JK18" s="226"/>
      <c r="JL18" s="226"/>
      <c r="JM18" s="226"/>
      <c r="JN18" s="226"/>
      <c r="JO18" s="226"/>
      <c r="JP18" s="226"/>
      <c r="JQ18" s="226"/>
      <c r="JR18" s="226"/>
      <c r="JS18" s="226" t="s">
        <v>829</v>
      </c>
      <c r="JT18" s="226"/>
      <c r="JU18" s="226"/>
      <c r="JV18" s="226"/>
      <c r="JW18" s="226"/>
      <c r="JX18" s="226"/>
      <c r="JY18" s="226"/>
      <c r="JZ18" s="226"/>
      <c r="KA18" s="226"/>
      <c r="KB18" s="226"/>
      <c r="KC18" s="226"/>
      <c r="KD18" s="226"/>
      <c r="KE18" s="226"/>
      <c r="KF18" s="226"/>
      <c r="KG18" s="226"/>
      <c r="KH18" s="226"/>
      <c r="KI18" s="226"/>
      <c r="KJ18" s="226"/>
      <c r="KK18" s="226"/>
      <c r="KL18" s="226"/>
      <c r="KM18" s="226"/>
      <c r="KN18" s="226"/>
      <c r="KO18" s="226"/>
      <c r="KP18" s="226"/>
      <c r="KQ18" s="226"/>
      <c r="KR18" s="226"/>
      <c r="KS18" s="226"/>
      <c r="KT18" s="226"/>
      <c r="KU18" s="226"/>
      <c r="KV18" s="226"/>
      <c r="KW18" s="226"/>
      <c r="KX18" s="226"/>
      <c r="KY18" s="226"/>
      <c r="KZ18" s="226"/>
      <c r="LA18" s="226"/>
      <c r="LB18" s="226"/>
      <c r="LC18" s="226"/>
      <c r="LD18" s="226"/>
      <c r="LE18" s="226"/>
      <c r="LF18" s="226"/>
      <c r="LG18" s="226"/>
      <c r="LH18" s="226"/>
      <c r="LI18" s="226"/>
      <c r="LJ18" s="226"/>
      <c r="LK18" s="226"/>
      <c r="LL18" s="226"/>
      <c r="LM18" s="226"/>
      <c r="LN18" s="226"/>
      <c r="LO18" s="226"/>
      <c r="LP18" s="226"/>
      <c r="LQ18" s="226"/>
      <c r="LR18" s="226"/>
      <c r="LS18" s="226"/>
      <c r="LT18" s="226"/>
      <c r="LU18" s="226"/>
      <c r="LV18" s="226"/>
      <c r="LW18" s="226"/>
      <c r="LX18" s="226"/>
      <c r="LY18" s="226"/>
      <c r="LZ18" s="226"/>
      <c r="MA18" s="226"/>
      <c r="MB18" s="226"/>
      <c r="MC18" s="226"/>
      <c r="MD18" s="226"/>
      <c r="ME18" s="226"/>
      <c r="MF18" s="226"/>
      <c r="MG18" s="226"/>
      <c r="MH18" s="226"/>
      <c r="MI18" s="226"/>
      <c r="MJ18" s="226"/>
      <c r="MK18" s="226"/>
      <c r="ML18" s="226"/>
      <c r="MM18" s="226"/>
      <c r="MN18" s="226"/>
      <c r="MO18" s="226"/>
      <c r="MP18" s="226"/>
      <c r="MQ18" s="226"/>
      <c r="MR18" s="226"/>
      <c r="MS18" s="226"/>
      <c r="MT18" s="226"/>
      <c r="MU18" s="226"/>
      <c r="MV18" s="226"/>
      <c r="MW18" s="226"/>
      <c r="MX18" s="226"/>
      <c r="MY18" s="226"/>
      <c r="MZ18" s="226" t="s">
        <v>829</v>
      </c>
      <c r="NA18" s="226"/>
      <c r="NB18" s="226"/>
      <c r="NC18" s="226"/>
      <c r="ND18" s="226"/>
      <c r="NE18" s="226"/>
      <c r="NF18" s="226"/>
      <c r="NG18" s="226"/>
      <c r="NH18" s="226"/>
      <c r="NI18" s="226"/>
      <c r="NJ18" s="226"/>
      <c r="NK18" s="226"/>
      <c r="NL18" s="226"/>
      <c r="NM18" s="226"/>
      <c r="NN18" s="226"/>
      <c r="NO18" s="226"/>
      <c r="NP18" s="226"/>
      <c r="NQ18" s="226"/>
      <c r="NR18" s="226"/>
      <c r="NS18" s="226"/>
      <c r="NT18" s="226"/>
      <c r="NU18" s="226"/>
      <c r="NV18" s="226"/>
      <c r="NW18" s="226"/>
      <c r="NX18" s="226"/>
      <c r="NY18" s="226"/>
      <c r="NZ18" s="226"/>
      <c r="OA18" s="226"/>
      <c r="OB18" s="226"/>
      <c r="OC18" s="226"/>
      <c r="OD18" s="226"/>
      <c r="OE18" s="226"/>
      <c r="OF18" s="226"/>
      <c r="OG18" s="226"/>
      <c r="OH18" s="226"/>
      <c r="OI18" s="226"/>
      <c r="OJ18" s="226"/>
      <c r="OK18" s="226"/>
      <c r="OL18" s="226"/>
      <c r="OM18" s="226"/>
      <c r="ON18" s="226"/>
      <c r="OO18" s="226"/>
      <c r="OP18" s="226"/>
      <c r="OQ18" s="226"/>
      <c r="OR18" s="226"/>
      <c r="OS18" s="226"/>
      <c r="OT18" s="226"/>
      <c r="OU18" s="226"/>
      <c r="OV18" s="226"/>
      <c r="OW18" s="226"/>
      <c r="OX18" s="226"/>
      <c r="OY18" s="226"/>
      <c r="OZ18" s="226"/>
      <c r="PA18" s="226"/>
      <c r="PB18" s="226"/>
      <c r="PC18" s="226"/>
      <c r="PD18" s="226"/>
      <c r="PE18" s="226"/>
      <c r="PF18" s="226"/>
      <c r="PG18" s="226"/>
      <c r="PH18" s="226"/>
      <c r="PI18" s="226"/>
      <c r="PJ18" s="226"/>
      <c r="PK18" s="226"/>
      <c r="PL18" s="226"/>
      <c r="PM18" s="226"/>
      <c r="PN18" s="226"/>
      <c r="PO18" s="226"/>
      <c r="PP18" s="226"/>
      <c r="PQ18" s="226"/>
      <c r="PR18" s="226"/>
      <c r="PS18" s="226"/>
      <c r="PT18" s="226"/>
      <c r="PU18" s="226"/>
      <c r="PV18" s="226"/>
      <c r="PW18" s="226"/>
      <c r="PX18" s="226"/>
      <c r="PY18" s="226"/>
      <c r="PZ18" s="226"/>
      <c r="QA18" s="226"/>
      <c r="QB18" s="226"/>
      <c r="QC18" s="226"/>
      <c r="QD18" s="226"/>
      <c r="QE18" s="226"/>
      <c r="QF18" s="226"/>
    </row>
    <row r="19" s="230" customFormat="true" ht="11.25" hidden="false" customHeight="false" outlineLevel="0" collapsed="false">
      <c r="A19" s="229" t="s">
        <v>90</v>
      </c>
      <c r="B19" s="229"/>
      <c r="C19" s="229"/>
      <c r="D19" s="229" t="s">
        <v>91</v>
      </c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4" t="n">
        <v>3</v>
      </c>
      <c r="Y19" s="224"/>
      <c r="Z19" s="224"/>
      <c r="AA19" s="224"/>
      <c r="AB19" s="224"/>
      <c r="AC19" s="224" t="n">
        <v>4</v>
      </c>
      <c r="AD19" s="224"/>
      <c r="AE19" s="224"/>
      <c r="AF19" s="224"/>
      <c r="AG19" s="224"/>
      <c r="AH19" s="224" t="n">
        <v>5</v>
      </c>
      <c r="AI19" s="224"/>
      <c r="AJ19" s="224"/>
      <c r="AK19" s="224"/>
      <c r="AL19" s="224"/>
      <c r="AM19" s="224" t="n">
        <v>6</v>
      </c>
      <c r="AN19" s="224"/>
      <c r="AO19" s="224"/>
      <c r="AP19" s="224"/>
      <c r="AQ19" s="224"/>
      <c r="AR19" s="224" t="n">
        <v>7</v>
      </c>
      <c r="AS19" s="224"/>
      <c r="AT19" s="224"/>
      <c r="AU19" s="224"/>
      <c r="AV19" s="224"/>
      <c r="AW19" s="224" t="n">
        <v>8</v>
      </c>
      <c r="AX19" s="224"/>
      <c r="AY19" s="224"/>
      <c r="AZ19" s="224"/>
      <c r="BA19" s="224"/>
      <c r="BB19" s="224" t="n">
        <v>9</v>
      </c>
      <c r="BC19" s="224"/>
      <c r="BD19" s="224"/>
      <c r="BE19" s="224"/>
      <c r="BF19" s="224"/>
      <c r="BG19" s="224" t="n">
        <v>10</v>
      </c>
      <c r="BH19" s="224"/>
      <c r="BI19" s="224"/>
      <c r="BJ19" s="224"/>
      <c r="BK19" s="224"/>
      <c r="BL19" s="224" t="n">
        <v>11</v>
      </c>
      <c r="BM19" s="224"/>
      <c r="BN19" s="224"/>
      <c r="BO19" s="224"/>
      <c r="BP19" s="224"/>
      <c r="BQ19" s="224" t="n">
        <v>12</v>
      </c>
      <c r="BR19" s="224"/>
      <c r="BS19" s="224"/>
      <c r="BT19" s="224"/>
      <c r="BU19" s="224"/>
      <c r="BV19" s="224" t="n">
        <v>13</v>
      </c>
      <c r="BW19" s="224"/>
      <c r="BX19" s="224"/>
      <c r="BY19" s="224"/>
      <c r="BZ19" s="224"/>
      <c r="CA19" s="224" t="n">
        <v>14</v>
      </c>
      <c r="CB19" s="224"/>
      <c r="CC19" s="224"/>
      <c r="CD19" s="224"/>
      <c r="CE19" s="224"/>
      <c r="CF19" s="224" t="n">
        <v>45</v>
      </c>
      <c r="CG19" s="224"/>
      <c r="CH19" s="224"/>
      <c r="CI19" s="224"/>
      <c r="CJ19" s="224"/>
      <c r="CK19" s="224" t="n">
        <v>16</v>
      </c>
      <c r="CL19" s="224"/>
      <c r="CM19" s="224"/>
      <c r="CN19" s="224"/>
      <c r="CO19" s="224"/>
      <c r="CP19" s="224" t="n">
        <v>17</v>
      </c>
      <c r="CQ19" s="224"/>
      <c r="CR19" s="224"/>
      <c r="CS19" s="224"/>
      <c r="CT19" s="224"/>
      <c r="CU19" s="224" t="n">
        <v>18</v>
      </c>
      <c r="CV19" s="224"/>
      <c r="CW19" s="224"/>
      <c r="CX19" s="224"/>
      <c r="CY19" s="224"/>
      <c r="CZ19" s="224" t="n">
        <v>19</v>
      </c>
      <c r="DA19" s="224"/>
      <c r="DB19" s="224"/>
      <c r="DC19" s="224"/>
      <c r="DD19" s="224"/>
      <c r="DE19" s="224" t="n">
        <v>20</v>
      </c>
      <c r="DF19" s="224"/>
      <c r="DG19" s="224"/>
      <c r="DH19" s="224"/>
      <c r="DI19" s="224"/>
      <c r="DJ19" s="227" t="n">
        <v>21</v>
      </c>
      <c r="DK19" s="227"/>
      <c r="DL19" s="227"/>
      <c r="DM19" s="227"/>
      <c r="DN19" s="227"/>
      <c r="DO19" s="227" t="n">
        <v>22</v>
      </c>
      <c r="DP19" s="227"/>
      <c r="DQ19" s="227"/>
      <c r="DR19" s="227"/>
      <c r="DS19" s="227"/>
      <c r="DT19" s="227" t="n">
        <v>23</v>
      </c>
      <c r="DU19" s="227"/>
      <c r="DV19" s="227"/>
      <c r="DW19" s="227"/>
      <c r="DX19" s="227"/>
      <c r="DY19" s="227" t="n">
        <v>24</v>
      </c>
      <c r="DZ19" s="227"/>
      <c r="EA19" s="227"/>
      <c r="EB19" s="227"/>
      <c r="EC19" s="227"/>
      <c r="ED19" s="224" t="n">
        <v>25</v>
      </c>
      <c r="EE19" s="224"/>
      <c r="EF19" s="224"/>
      <c r="EG19" s="224"/>
      <c r="EH19" s="224"/>
      <c r="EI19" s="224" t="n">
        <v>26</v>
      </c>
      <c r="EJ19" s="224"/>
      <c r="EK19" s="224"/>
      <c r="EL19" s="224"/>
      <c r="EM19" s="224"/>
      <c r="EN19" s="224" t="n">
        <v>27</v>
      </c>
      <c r="EO19" s="224"/>
      <c r="EP19" s="224"/>
      <c r="EQ19" s="224"/>
      <c r="ER19" s="224"/>
      <c r="ES19" s="224" t="n">
        <v>28</v>
      </c>
      <c r="ET19" s="224"/>
      <c r="EU19" s="224"/>
      <c r="EV19" s="224"/>
      <c r="EW19" s="224"/>
      <c r="EX19" s="224" t="n">
        <v>29</v>
      </c>
      <c r="EY19" s="224"/>
      <c r="EZ19" s="224"/>
      <c r="FA19" s="224"/>
      <c r="FB19" s="224"/>
      <c r="FC19" s="224" t="n">
        <v>30</v>
      </c>
      <c r="FD19" s="224"/>
      <c r="FE19" s="224"/>
      <c r="FF19" s="224"/>
      <c r="FG19" s="224"/>
      <c r="FH19" s="224" t="n">
        <v>31</v>
      </c>
      <c r="FI19" s="224"/>
      <c r="FJ19" s="224"/>
      <c r="FK19" s="224"/>
      <c r="FL19" s="224"/>
      <c r="FM19" s="224" t="n">
        <v>32</v>
      </c>
      <c r="FN19" s="224"/>
      <c r="FO19" s="224"/>
      <c r="FP19" s="224"/>
      <c r="FQ19" s="224"/>
      <c r="FR19" s="224" t="n">
        <v>33</v>
      </c>
      <c r="FS19" s="224"/>
      <c r="FT19" s="224"/>
      <c r="FU19" s="224"/>
      <c r="FV19" s="224"/>
      <c r="FW19" s="224" t="n">
        <v>34</v>
      </c>
      <c r="FX19" s="224"/>
      <c r="FY19" s="224"/>
      <c r="FZ19" s="224"/>
      <c r="GA19" s="224"/>
      <c r="GB19" s="227" t="n">
        <v>35</v>
      </c>
      <c r="GC19" s="227"/>
      <c r="GD19" s="227"/>
      <c r="GE19" s="227"/>
      <c r="GF19" s="227"/>
      <c r="GG19" s="224" t="n">
        <v>36</v>
      </c>
      <c r="GH19" s="224"/>
      <c r="GI19" s="224"/>
      <c r="GJ19" s="224"/>
      <c r="GK19" s="224"/>
      <c r="GL19" s="224" t="n">
        <v>37</v>
      </c>
      <c r="GM19" s="224"/>
      <c r="GN19" s="224"/>
      <c r="GO19" s="224"/>
      <c r="GP19" s="224"/>
      <c r="GQ19" s="227" t="n">
        <v>38</v>
      </c>
      <c r="GR19" s="227"/>
      <c r="GS19" s="227"/>
      <c r="GT19" s="227"/>
      <c r="GU19" s="227"/>
      <c r="GV19" s="227" t="n">
        <v>39</v>
      </c>
      <c r="GW19" s="227"/>
      <c r="GX19" s="227"/>
      <c r="GY19" s="227"/>
      <c r="GZ19" s="227"/>
      <c r="HA19" s="227" t="n">
        <v>40</v>
      </c>
      <c r="HB19" s="227"/>
      <c r="HC19" s="227"/>
      <c r="HD19" s="227"/>
      <c r="HE19" s="227"/>
      <c r="HF19" s="224" t="n">
        <v>41</v>
      </c>
      <c r="HG19" s="224"/>
      <c r="HH19" s="224"/>
      <c r="HI19" s="224"/>
      <c r="HJ19" s="224"/>
      <c r="HK19" s="224" t="n">
        <v>42</v>
      </c>
      <c r="HL19" s="224"/>
      <c r="HM19" s="224"/>
      <c r="HN19" s="224"/>
      <c r="HO19" s="224"/>
      <c r="HP19" s="224" t="n">
        <v>43</v>
      </c>
      <c r="HQ19" s="224"/>
      <c r="HR19" s="224"/>
      <c r="HS19" s="224"/>
      <c r="HT19" s="224"/>
      <c r="HU19" s="224" t="n">
        <v>44</v>
      </c>
      <c r="HV19" s="224"/>
      <c r="HW19" s="224"/>
      <c r="HX19" s="224"/>
      <c r="HY19" s="224"/>
      <c r="HZ19" s="224" t="n">
        <v>45</v>
      </c>
      <c r="IA19" s="224"/>
      <c r="IB19" s="224"/>
      <c r="IC19" s="224"/>
      <c r="ID19" s="224"/>
      <c r="IE19" s="224" t="n">
        <v>46</v>
      </c>
      <c r="IF19" s="224"/>
      <c r="IG19" s="224"/>
      <c r="IH19" s="224"/>
      <c r="II19" s="224"/>
      <c r="IJ19" s="224" t="n">
        <v>48</v>
      </c>
      <c r="IK19" s="224"/>
      <c r="IL19" s="224"/>
      <c r="IM19" s="224"/>
      <c r="IN19" s="224"/>
      <c r="IO19" s="224" t="n">
        <v>48</v>
      </c>
      <c r="IP19" s="224"/>
      <c r="IQ19" s="224"/>
      <c r="IR19" s="224"/>
      <c r="IS19" s="224"/>
      <c r="IT19" s="224" t="n">
        <v>49</v>
      </c>
      <c r="IU19" s="224"/>
      <c r="IV19" s="224"/>
      <c r="IW19" s="224"/>
      <c r="IX19" s="224"/>
      <c r="IY19" s="224" t="n">
        <v>50</v>
      </c>
      <c r="IZ19" s="224"/>
      <c r="JA19" s="224"/>
      <c r="JB19" s="224"/>
      <c r="JC19" s="224"/>
      <c r="JD19" s="224" t="n">
        <v>51</v>
      </c>
      <c r="JE19" s="224"/>
      <c r="JF19" s="224"/>
      <c r="JG19" s="224"/>
      <c r="JH19" s="224"/>
      <c r="JI19" s="224" t="n">
        <v>52</v>
      </c>
      <c r="JJ19" s="224"/>
      <c r="JK19" s="224"/>
      <c r="JL19" s="224"/>
      <c r="JM19" s="224"/>
      <c r="JN19" s="224" t="n">
        <v>53</v>
      </c>
      <c r="JO19" s="224"/>
      <c r="JP19" s="224"/>
      <c r="JQ19" s="224"/>
      <c r="JR19" s="224"/>
      <c r="JS19" s="224" t="n">
        <v>54</v>
      </c>
      <c r="JT19" s="224"/>
      <c r="JU19" s="224"/>
      <c r="JV19" s="224"/>
      <c r="JW19" s="224"/>
      <c r="JX19" s="227" t="n">
        <v>55</v>
      </c>
      <c r="JY19" s="227"/>
      <c r="JZ19" s="227"/>
      <c r="KA19" s="227"/>
      <c r="KB19" s="227"/>
      <c r="KC19" s="227" t="n">
        <v>56</v>
      </c>
      <c r="KD19" s="227"/>
      <c r="KE19" s="227"/>
      <c r="KF19" s="227"/>
      <c r="KG19" s="227"/>
      <c r="KH19" s="227" t="n">
        <v>57</v>
      </c>
      <c r="KI19" s="227"/>
      <c r="KJ19" s="227"/>
      <c r="KK19" s="227"/>
      <c r="KL19" s="227"/>
      <c r="KM19" s="224" t="n">
        <v>58</v>
      </c>
      <c r="KN19" s="224"/>
      <c r="KO19" s="224"/>
      <c r="KP19" s="224"/>
      <c r="KQ19" s="224"/>
      <c r="KR19" s="224" t="n">
        <v>59</v>
      </c>
      <c r="KS19" s="224"/>
      <c r="KT19" s="224"/>
      <c r="KU19" s="224"/>
      <c r="KV19" s="224"/>
      <c r="KW19" s="224" t="n">
        <v>60</v>
      </c>
      <c r="KX19" s="224"/>
      <c r="KY19" s="224"/>
      <c r="KZ19" s="224"/>
      <c r="LA19" s="224"/>
      <c r="LB19" s="224" t="n">
        <v>61</v>
      </c>
      <c r="LC19" s="224"/>
      <c r="LD19" s="224"/>
      <c r="LE19" s="224"/>
      <c r="LF19" s="224"/>
      <c r="LG19" s="224" t="n">
        <v>62</v>
      </c>
      <c r="LH19" s="224"/>
      <c r="LI19" s="224"/>
      <c r="LJ19" s="224"/>
      <c r="LK19" s="224"/>
      <c r="LL19" s="224" t="n">
        <v>63</v>
      </c>
      <c r="LM19" s="224"/>
      <c r="LN19" s="224"/>
      <c r="LO19" s="224"/>
      <c r="LP19" s="224"/>
      <c r="LQ19" s="224" t="n">
        <v>64</v>
      </c>
      <c r="LR19" s="224"/>
      <c r="LS19" s="224"/>
      <c r="LT19" s="224"/>
      <c r="LU19" s="224"/>
      <c r="LV19" s="224" t="n">
        <v>65</v>
      </c>
      <c r="LW19" s="224"/>
      <c r="LX19" s="224"/>
      <c r="LY19" s="224"/>
      <c r="LZ19" s="224"/>
      <c r="MA19" s="224" t="n">
        <v>66</v>
      </c>
      <c r="MB19" s="224"/>
      <c r="MC19" s="224"/>
      <c r="MD19" s="224"/>
      <c r="ME19" s="224"/>
      <c r="MF19" s="224" t="n">
        <v>67</v>
      </c>
      <c r="MG19" s="224"/>
      <c r="MH19" s="224"/>
      <c r="MI19" s="224"/>
      <c r="MJ19" s="224"/>
      <c r="MK19" s="224" t="n">
        <v>68</v>
      </c>
      <c r="ML19" s="224"/>
      <c r="MM19" s="224"/>
      <c r="MN19" s="224"/>
      <c r="MO19" s="224"/>
      <c r="MP19" s="224" t="n">
        <v>69</v>
      </c>
      <c r="MQ19" s="224"/>
      <c r="MR19" s="224"/>
      <c r="MS19" s="224"/>
      <c r="MT19" s="224"/>
      <c r="MU19" s="224" t="n">
        <v>70</v>
      </c>
      <c r="MV19" s="224"/>
      <c r="MW19" s="224"/>
      <c r="MX19" s="224"/>
      <c r="MY19" s="224"/>
      <c r="MZ19" s="224" t="n">
        <v>71</v>
      </c>
      <c r="NA19" s="224"/>
      <c r="NB19" s="224"/>
      <c r="NC19" s="224"/>
      <c r="ND19" s="224"/>
      <c r="NE19" s="227" t="n">
        <v>72</v>
      </c>
      <c r="NF19" s="227"/>
      <c r="NG19" s="227"/>
      <c r="NH19" s="227"/>
      <c r="NI19" s="227"/>
      <c r="NJ19" s="227" t="n">
        <v>73</v>
      </c>
      <c r="NK19" s="227"/>
      <c r="NL19" s="227"/>
      <c r="NM19" s="227"/>
      <c r="NN19" s="227"/>
      <c r="NO19" s="227" t="n">
        <v>74</v>
      </c>
      <c r="NP19" s="227"/>
      <c r="NQ19" s="227"/>
      <c r="NR19" s="227"/>
      <c r="NS19" s="227"/>
      <c r="NT19" s="224" t="n">
        <v>75</v>
      </c>
      <c r="NU19" s="224"/>
      <c r="NV19" s="224"/>
      <c r="NW19" s="224"/>
      <c r="NX19" s="224"/>
      <c r="NY19" s="224" t="n">
        <v>76</v>
      </c>
      <c r="NZ19" s="224"/>
      <c r="OA19" s="224"/>
      <c r="OB19" s="224"/>
      <c r="OC19" s="224"/>
      <c r="OD19" s="224" t="n">
        <v>77</v>
      </c>
      <c r="OE19" s="224"/>
      <c r="OF19" s="224"/>
      <c r="OG19" s="224"/>
      <c r="OH19" s="224"/>
      <c r="OI19" s="224" t="n">
        <v>78</v>
      </c>
      <c r="OJ19" s="224"/>
      <c r="OK19" s="224"/>
      <c r="OL19" s="224"/>
      <c r="OM19" s="224"/>
      <c r="ON19" s="224" t="n">
        <v>79</v>
      </c>
      <c r="OO19" s="224"/>
      <c r="OP19" s="224"/>
      <c r="OQ19" s="224"/>
      <c r="OR19" s="224"/>
      <c r="OS19" s="224" t="n">
        <v>80</v>
      </c>
      <c r="OT19" s="224"/>
      <c r="OU19" s="224"/>
      <c r="OV19" s="224"/>
      <c r="OW19" s="224"/>
      <c r="OX19" s="224" t="n">
        <v>81</v>
      </c>
      <c r="OY19" s="224"/>
      <c r="OZ19" s="224"/>
      <c r="PA19" s="224"/>
      <c r="PB19" s="224"/>
      <c r="PC19" s="224" t="n">
        <v>82</v>
      </c>
      <c r="PD19" s="224"/>
      <c r="PE19" s="224"/>
      <c r="PF19" s="224"/>
      <c r="PG19" s="224"/>
      <c r="PH19" s="224" t="n">
        <v>83</v>
      </c>
      <c r="PI19" s="224"/>
      <c r="PJ19" s="224"/>
      <c r="PK19" s="224"/>
      <c r="PL19" s="224"/>
      <c r="PM19" s="224" t="n">
        <v>84</v>
      </c>
      <c r="PN19" s="224"/>
      <c r="PO19" s="224"/>
      <c r="PP19" s="224"/>
      <c r="PQ19" s="224"/>
      <c r="PR19" s="224" t="n">
        <v>85</v>
      </c>
      <c r="PS19" s="224"/>
      <c r="PT19" s="224"/>
      <c r="PU19" s="224"/>
      <c r="PV19" s="224"/>
      <c r="PW19" s="224" t="n">
        <v>86</v>
      </c>
      <c r="PX19" s="224"/>
      <c r="PY19" s="224"/>
      <c r="PZ19" s="224"/>
      <c r="QA19" s="224"/>
      <c r="QB19" s="224" t="n">
        <v>87</v>
      </c>
      <c r="QC19" s="224"/>
      <c r="QD19" s="224"/>
      <c r="QE19" s="224"/>
      <c r="QF19" s="224"/>
    </row>
    <row r="20" s="230" customFormat="true" ht="11.25" hidden="false" customHeight="false" outlineLevel="0" collapsed="false">
      <c r="A20" s="229" t="s">
        <v>90</v>
      </c>
      <c r="B20" s="229"/>
      <c r="C20" s="229"/>
      <c r="D20" s="231" t="s">
        <v>55</v>
      </c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2"/>
      <c r="CM20" s="232"/>
      <c r="CN20" s="232"/>
      <c r="CO20" s="232"/>
      <c r="CP20" s="232"/>
      <c r="CQ20" s="232"/>
      <c r="CR20" s="232"/>
      <c r="CS20" s="232"/>
      <c r="CT20" s="232"/>
      <c r="CU20" s="232"/>
      <c r="CV20" s="232"/>
      <c r="CW20" s="232"/>
      <c r="CX20" s="232"/>
      <c r="CY20" s="232"/>
      <c r="CZ20" s="232"/>
      <c r="DA20" s="232"/>
      <c r="DB20" s="232"/>
      <c r="DC20" s="232"/>
      <c r="DD20" s="232"/>
      <c r="DE20" s="232"/>
      <c r="DF20" s="232"/>
      <c r="DG20" s="232"/>
      <c r="DH20" s="232"/>
      <c r="DI20" s="232"/>
      <c r="DJ20" s="232"/>
      <c r="DK20" s="232"/>
      <c r="DL20" s="232"/>
      <c r="DM20" s="232"/>
      <c r="DN20" s="232"/>
      <c r="DO20" s="232"/>
      <c r="DP20" s="232"/>
      <c r="DQ20" s="232"/>
      <c r="DR20" s="232"/>
      <c r="DS20" s="232"/>
      <c r="DT20" s="232"/>
      <c r="DU20" s="232"/>
      <c r="DV20" s="232"/>
      <c r="DW20" s="232"/>
      <c r="DX20" s="232"/>
      <c r="DY20" s="232"/>
      <c r="DZ20" s="232"/>
      <c r="EA20" s="232"/>
      <c r="EB20" s="232"/>
      <c r="EC20" s="232"/>
      <c r="ED20" s="232"/>
      <c r="EE20" s="232"/>
      <c r="EF20" s="232"/>
      <c r="EG20" s="232"/>
      <c r="EH20" s="232"/>
      <c r="EI20" s="232"/>
      <c r="EJ20" s="232"/>
      <c r="EK20" s="232"/>
      <c r="EL20" s="232"/>
      <c r="EM20" s="232"/>
      <c r="EN20" s="232"/>
      <c r="EO20" s="232"/>
      <c r="EP20" s="232"/>
      <c r="EQ20" s="232"/>
      <c r="ER20" s="232"/>
      <c r="ES20" s="232"/>
      <c r="ET20" s="232"/>
      <c r="EU20" s="232"/>
      <c r="EV20" s="232"/>
      <c r="EW20" s="232"/>
      <c r="EX20" s="232"/>
      <c r="EY20" s="232"/>
      <c r="EZ20" s="232"/>
      <c r="FA20" s="232"/>
      <c r="FB20" s="232"/>
      <c r="FC20" s="232"/>
      <c r="FD20" s="232"/>
      <c r="FE20" s="232"/>
      <c r="FF20" s="232"/>
      <c r="FG20" s="232"/>
      <c r="FH20" s="232"/>
      <c r="FI20" s="232"/>
      <c r="FJ20" s="232"/>
      <c r="FK20" s="232"/>
      <c r="FL20" s="232"/>
      <c r="FM20" s="232"/>
      <c r="FN20" s="232"/>
      <c r="FO20" s="232"/>
      <c r="FP20" s="232"/>
      <c r="FQ20" s="232"/>
      <c r="FR20" s="232"/>
      <c r="FS20" s="232"/>
      <c r="FT20" s="232"/>
      <c r="FU20" s="232"/>
      <c r="FV20" s="232"/>
      <c r="FW20" s="232"/>
      <c r="FX20" s="232"/>
      <c r="FY20" s="232"/>
      <c r="FZ20" s="232"/>
      <c r="GA20" s="232"/>
      <c r="GB20" s="232"/>
      <c r="GC20" s="232"/>
      <c r="GD20" s="232"/>
      <c r="GE20" s="232"/>
      <c r="GF20" s="232"/>
      <c r="GG20" s="232"/>
      <c r="GH20" s="232"/>
      <c r="GI20" s="232"/>
      <c r="GJ20" s="232"/>
      <c r="GK20" s="232"/>
      <c r="GL20" s="232"/>
      <c r="GM20" s="232"/>
      <c r="GN20" s="232"/>
      <c r="GO20" s="232"/>
      <c r="GP20" s="232"/>
      <c r="GQ20" s="232"/>
      <c r="GR20" s="232"/>
      <c r="GS20" s="232"/>
      <c r="GT20" s="232"/>
      <c r="GU20" s="232"/>
      <c r="GV20" s="232"/>
      <c r="GW20" s="232"/>
      <c r="GX20" s="232"/>
      <c r="GY20" s="232"/>
      <c r="GZ20" s="232"/>
      <c r="HA20" s="232"/>
      <c r="HB20" s="232"/>
      <c r="HC20" s="232"/>
      <c r="HD20" s="232"/>
      <c r="HE20" s="232"/>
      <c r="HF20" s="232"/>
      <c r="HG20" s="232"/>
      <c r="HH20" s="232"/>
      <c r="HI20" s="232"/>
      <c r="HJ20" s="232"/>
      <c r="HK20" s="232"/>
      <c r="HL20" s="232"/>
      <c r="HM20" s="232"/>
      <c r="HN20" s="232"/>
      <c r="HO20" s="232"/>
      <c r="HP20" s="232"/>
      <c r="HQ20" s="232"/>
      <c r="HR20" s="232"/>
      <c r="HS20" s="232"/>
      <c r="HT20" s="232"/>
      <c r="HU20" s="232"/>
      <c r="HV20" s="232"/>
      <c r="HW20" s="232"/>
      <c r="HX20" s="232"/>
      <c r="HY20" s="232"/>
      <c r="HZ20" s="232"/>
      <c r="IA20" s="232"/>
      <c r="IB20" s="232"/>
      <c r="IC20" s="232"/>
      <c r="ID20" s="232"/>
      <c r="IE20" s="232"/>
      <c r="IF20" s="232"/>
      <c r="IG20" s="232"/>
      <c r="IH20" s="232"/>
      <c r="II20" s="232"/>
      <c r="IJ20" s="232"/>
      <c r="IK20" s="232"/>
      <c r="IL20" s="232"/>
      <c r="IM20" s="232"/>
      <c r="IN20" s="232"/>
      <c r="IO20" s="232"/>
      <c r="IP20" s="232"/>
      <c r="IQ20" s="232"/>
      <c r="IR20" s="232"/>
      <c r="IS20" s="232"/>
      <c r="IT20" s="232"/>
      <c r="IU20" s="232"/>
      <c r="IV20" s="232"/>
      <c r="IW20" s="232"/>
      <c r="IX20" s="232"/>
      <c r="IY20" s="232"/>
      <c r="IZ20" s="232"/>
      <c r="JA20" s="232"/>
      <c r="JB20" s="232"/>
      <c r="JC20" s="232"/>
      <c r="JD20" s="232"/>
      <c r="JE20" s="232"/>
      <c r="JF20" s="232"/>
      <c r="JG20" s="232"/>
      <c r="JH20" s="232"/>
      <c r="JI20" s="232"/>
      <c r="JJ20" s="232"/>
      <c r="JK20" s="232"/>
      <c r="JL20" s="232"/>
      <c r="JM20" s="232"/>
      <c r="JN20" s="232"/>
      <c r="JO20" s="232"/>
      <c r="JP20" s="232"/>
      <c r="JQ20" s="232"/>
      <c r="JR20" s="232"/>
      <c r="JS20" s="233"/>
      <c r="JT20" s="233"/>
      <c r="JU20" s="233"/>
      <c r="JV20" s="233"/>
      <c r="JW20" s="233"/>
      <c r="JX20" s="233"/>
      <c r="JY20" s="233"/>
      <c r="JZ20" s="233"/>
      <c r="KA20" s="233"/>
      <c r="KB20" s="233"/>
      <c r="KC20" s="233"/>
      <c r="KD20" s="233"/>
      <c r="KE20" s="233"/>
      <c r="KF20" s="233"/>
      <c r="KG20" s="233"/>
      <c r="KH20" s="233"/>
      <c r="KI20" s="233"/>
      <c r="KJ20" s="233"/>
      <c r="KK20" s="233"/>
      <c r="KL20" s="233"/>
      <c r="KM20" s="233"/>
      <c r="KN20" s="233"/>
      <c r="KO20" s="233"/>
      <c r="KP20" s="233"/>
      <c r="KQ20" s="233"/>
      <c r="KR20" s="233"/>
      <c r="KS20" s="233"/>
      <c r="KT20" s="233"/>
      <c r="KU20" s="233"/>
      <c r="KV20" s="233"/>
      <c r="KW20" s="233"/>
      <c r="KX20" s="233"/>
      <c r="KY20" s="233"/>
      <c r="KZ20" s="233"/>
      <c r="LA20" s="233"/>
      <c r="LB20" s="233"/>
      <c r="LC20" s="233"/>
      <c r="LD20" s="233"/>
      <c r="LE20" s="233"/>
      <c r="LF20" s="233"/>
      <c r="LG20" s="233"/>
      <c r="LH20" s="233"/>
      <c r="LI20" s="233"/>
      <c r="LJ20" s="233"/>
      <c r="LK20" s="233"/>
      <c r="LL20" s="233"/>
      <c r="LM20" s="233"/>
      <c r="LN20" s="233"/>
      <c r="LO20" s="233"/>
      <c r="LP20" s="233"/>
      <c r="LQ20" s="233"/>
      <c r="LR20" s="233"/>
      <c r="LS20" s="233"/>
      <c r="LT20" s="233"/>
      <c r="LU20" s="233"/>
      <c r="LV20" s="233"/>
      <c r="LW20" s="233"/>
      <c r="LX20" s="233"/>
      <c r="LY20" s="233"/>
      <c r="LZ20" s="233"/>
      <c r="MA20" s="233"/>
      <c r="MB20" s="233"/>
      <c r="MC20" s="233"/>
      <c r="MD20" s="233"/>
      <c r="ME20" s="233"/>
      <c r="MF20" s="233"/>
      <c r="MG20" s="233"/>
      <c r="MH20" s="233"/>
      <c r="MI20" s="233"/>
      <c r="MJ20" s="233"/>
      <c r="MK20" s="233"/>
      <c r="ML20" s="233"/>
      <c r="MM20" s="233"/>
      <c r="MN20" s="233"/>
      <c r="MO20" s="233"/>
      <c r="MP20" s="233"/>
      <c r="MQ20" s="233"/>
      <c r="MR20" s="233"/>
      <c r="MS20" s="233"/>
      <c r="MT20" s="233"/>
      <c r="MU20" s="233"/>
      <c r="MV20" s="233"/>
      <c r="MW20" s="233"/>
      <c r="MX20" s="233"/>
      <c r="MY20" s="233"/>
      <c r="MZ20" s="234" t="n">
        <f aca="false">SUM(MZ21:ND23)</f>
        <v>500391</v>
      </c>
      <c r="NA20" s="234"/>
      <c r="NB20" s="234"/>
      <c r="NC20" s="234"/>
      <c r="ND20" s="234"/>
      <c r="NE20" s="234" t="n">
        <f aca="false">SUM(NE21:NI23)</f>
        <v>500391</v>
      </c>
      <c r="NF20" s="234"/>
      <c r="NG20" s="234"/>
      <c r="NH20" s="234"/>
      <c r="NI20" s="234"/>
      <c r="NJ20" s="234" t="n">
        <f aca="false">SUM(NJ21:NN23)</f>
        <v>500391</v>
      </c>
      <c r="NK20" s="234"/>
      <c r="NL20" s="234"/>
      <c r="NM20" s="234"/>
      <c r="NN20" s="234"/>
      <c r="NO20" s="234" t="n">
        <f aca="false">SUM(NO21:NS23)</f>
        <v>500391</v>
      </c>
      <c r="NP20" s="234"/>
      <c r="NQ20" s="234"/>
      <c r="NR20" s="234"/>
      <c r="NS20" s="234"/>
      <c r="NT20" s="234" t="n">
        <f aca="false">SUM(NT21:NX23)</f>
        <v>500391</v>
      </c>
      <c r="NU20" s="234"/>
      <c r="NV20" s="234"/>
      <c r="NW20" s="234"/>
      <c r="NX20" s="234"/>
      <c r="NY20" s="234" t="n">
        <f aca="false">SUM(NY21:OC23)</f>
        <v>500391</v>
      </c>
      <c r="NZ20" s="234"/>
      <c r="OA20" s="234"/>
      <c r="OB20" s="234"/>
      <c r="OC20" s="234"/>
      <c r="OD20" s="234" t="n">
        <f aca="false">SUM(OD21:OH23)</f>
        <v>500391</v>
      </c>
      <c r="OE20" s="234"/>
      <c r="OF20" s="234"/>
      <c r="OG20" s="234"/>
      <c r="OH20" s="234"/>
      <c r="OI20" s="234" t="n">
        <f aca="false">SUM(OI21:OM23)</f>
        <v>500391</v>
      </c>
      <c r="OJ20" s="234"/>
      <c r="OK20" s="234"/>
      <c r="OL20" s="234"/>
      <c r="OM20" s="234"/>
      <c r="ON20" s="234" t="n">
        <f aca="false">SUM(ON21:OR23)</f>
        <v>500391</v>
      </c>
      <c r="OO20" s="234"/>
      <c r="OP20" s="234"/>
      <c r="OQ20" s="234"/>
      <c r="OR20" s="234"/>
      <c r="OS20" s="234" t="n">
        <f aca="false">SUM(OS21:OW23)</f>
        <v>500391</v>
      </c>
      <c r="OT20" s="234"/>
      <c r="OU20" s="234"/>
      <c r="OV20" s="234"/>
      <c r="OW20" s="234"/>
      <c r="OX20" s="234" t="n">
        <f aca="false">SUM(OX21:PB23)</f>
        <v>500391</v>
      </c>
      <c r="OY20" s="234"/>
      <c r="OZ20" s="234"/>
      <c r="PA20" s="234"/>
      <c r="PB20" s="234"/>
      <c r="PC20" s="234" t="n">
        <f aca="false">SUM(PC21:PG23)</f>
        <v>500391</v>
      </c>
      <c r="PD20" s="234"/>
      <c r="PE20" s="234"/>
      <c r="PF20" s="234"/>
      <c r="PG20" s="234"/>
      <c r="PH20" s="234" t="n">
        <f aca="false">SUM(PH21:PL23)</f>
        <v>500391</v>
      </c>
      <c r="PI20" s="234"/>
      <c r="PJ20" s="234"/>
      <c r="PK20" s="234"/>
      <c r="PL20" s="234"/>
      <c r="PM20" s="234" t="n">
        <f aca="false">SUM(PM21:PQ23)</f>
        <v>500391</v>
      </c>
      <c r="PN20" s="234"/>
      <c r="PO20" s="234"/>
      <c r="PP20" s="234"/>
      <c r="PQ20" s="234"/>
      <c r="PR20" s="234" t="n">
        <f aca="false">SUM(PR21:PV23)</f>
        <v>500391</v>
      </c>
      <c r="PS20" s="234"/>
      <c r="PT20" s="234"/>
      <c r="PU20" s="234"/>
      <c r="PV20" s="234"/>
      <c r="PW20" s="234" t="n">
        <f aca="false">SUM(PW21:QA23)</f>
        <v>500391</v>
      </c>
      <c r="PX20" s="234"/>
      <c r="PY20" s="234"/>
      <c r="PZ20" s="234"/>
      <c r="QA20" s="234"/>
      <c r="QB20" s="234" t="n">
        <f aca="false">SUM(QB21:QF23)</f>
        <v>500391</v>
      </c>
      <c r="QC20" s="234"/>
      <c r="QD20" s="234"/>
      <c r="QE20" s="234"/>
      <c r="QF20" s="234"/>
    </row>
    <row r="21" s="2" customFormat="true" ht="15" hidden="false" customHeight="true" outlineLevel="0" collapsed="false">
      <c r="A21" s="229" t="s">
        <v>91</v>
      </c>
      <c r="B21" s="229"/>
      <c r="C21" s="229"/>
      <c r="D21" s="231" t="s">
        <v>830</v>
      </c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2" t="n">
        <v>0</v>
      </c>
      <c r="Y21" s="232"/>
      <c r="Z21" s="232"/>
      <c r="AA21" s="232"/>
      <c r="AB21" s="232"/>
      <c r="AC21" s="232" t="n">
        <v>0</v>
      </c>
      <c r="AD21" s="232"/>
      <c r="AE21" s="232"/>
      <c r="AF21" s="232"/>
      <c r="AG21" s="232"/>
      <c r="AH21" s="232" t="n">
        <v>0</v>
      </c>
      <c r="AI21" s="232"/>
      <c r="AJ21" s="232"/>
      <c r="AK21" s="232"/>
      <c r="AL21" s="232"/>
      <c r="AM21" s="232" t="n">
        <v>0</v>
      </c>
      <c r="AN21" s="232"/>
      <c r="AO21" s="232"/>
      <c r="AP21" s="232"/>
      <c r="AQ21" s="232"/>
      <c r="AR21" s="232" t="n">
        <v>0</v>
      </c>
      <c r="AS21" s="232"/>
      <c r="AT21" s="232"/>
      <c r="AU21" s="232"/>
      <c r="AV21" s="232"/>
      <c r="AW21" s="232" t="n">
        <v>0</v>
      </c>
      <c r="AX21" s="232"/>
      <c r="AY21" s="232"/>
      <c r="AZ21" s="232"/>
      <c r="BA21" s="232"/>
      <c r="BB21" s="232" t="n">
        <v>0</v>
      </c>
      <c r="BC21" s="232"/>
      <c r="BD21" s="232"/>
      <c r="BE21" s="232"/>
      <c r="BF21" s="232"/>
      <c r="BG21" s="232" t="n">
        <v>0</v>
      </c>
      <c r="BH21" s="232"/>
      <c r="BI21" s="232"/>
      <c r="BJ21" s="232"/>
      <c r="BK21" s="232"/>
      <c r="BL21" s="232" t="n">
        <v>0</v>
      </c>
      <c r="BM21" s="232"/>
      <c r="BN21" s="232"/>
      <c r="BO21" s="232"/>
      <c r="BP21" s="232"/>
      <c r="BQ21" s="232" t="n">
        <v>0</v>
      </c>
      <c r="BR21" s="232"/>
      <c r="BS21" s="232"/>
      <c r="BT21" s="232"/>
      <c r="BU21" s="232"/>
      <c r="BV21" s="232" t="n">
        <v>0</v>
      </c>
      <c r="BW21" s="232"/>
      <c r="BX21" s="232"/>
      <c r="BY21" s="232"/>
      <c r="BZ21" s="232"/>
      <c r="CA21" s="232" t="n">
        <v>0</v>
      </c>
      <c r="CB21" s="232"/>
      <c r="CC21" s="232"/>
      <c r="CD21" s="232"/>
      <c r="CE21" s="232"/>
      <c r="CF21" s="232" t="n">
        <v>0</v>
      </c>
      <c r="CG21" s="232"/>
      <c r="CH21" s="232"/>
      <c r="CI21" s="232"/>
      <c r="CJ21" s="232"/>
      <c r="CK21" s="232" t="n">
        <v>0</v>
      </c>
      <c r="CL21" s="232"/>
      <c r="CM21" s="232"/>
      <c r="CN21" s="232"/>
      <c r="CO21" s="232"/>
      <c r="CP21" s="232" t="n">
        <v>0</v>
      </c>
      <c r="CQ21" s="232"/>
      <c r="CR21" s="232"/>
      <c r="CS21" s="232"/>
      <c r="CT21" s="232"/>
      <c r="CU21" s="232" t="n">
        <v>0</v>
      </c>
      <c r="CV21" s="232"/>
      <c r="CW21" s="232"/>
      <c r="CX21" s="232"/>
      <c r="CY21" s="232"/>
      <c r="CZ21" s="232" t="n">
        <v>0</v>
      </c>
      <c r="DA21" s="232"/>
      <c r="DB21" s="232"/>
      <c r="DC21" s="232"/>
      <c r="DD21" s="232"/>
      <c r="DE21" s="232" t="n">
        <v>0</v>
      </c>
      <c r="DF21" s="232"/>
      <c r="DG21" s="232"/>
      <c r="DH21" s="232"/>
      <c r="DI21" s="232"/>
      <c r="DJ21" s="232" t="n">
        <v>0</v>
      </c>
      <c r="DK21" s="232"/>
      <c r="DL21" s="232"/>
      <c r="DM21" s="232"/>
      <c r="DN21" s="232"/>
      <c r="DO21" s="232" t="n">
        <v>0</v>
      </c>
      <c r="DP21" s="232"/>
      <c r="DQ21" s="232"/>
      <c r="DR21" s="232"/>
      <c r="DS21" s="232"/>
      <c r="DT21" s="232" t="n">
        <v>0</v>
      </c>
      <c r="DU21" s="232"/>
      <c r="DV21" s="232"/>
      <c r="DW21" s="232"/>
      <c r="DX21" s="232"/>
      <c r="DY21" s="232" t="n">
        <v>0</v>
      </c>
      <c r="DZ21" s="232"/>
      <c r="EA21" s="232"/>
      <c r="EB21" s="232"/>
      <c r="EC21" s="232"/>
      <c r="ED21" s="232" t="n">
        <v>0</v>
      </c>
      <c r="EE21" s="232"/>
      <c r="EF21" s="232"/>
      <c r="EG21" s="232"/>
      <c r="EH21" s="232"/>
      <c r="EI21" s="232" t="n">
        <v>0</v>
      </c>
      <c r="EJ21" s="232"/>
      <c r="EK21" s="232"/>
      <c r="EL21" s="232"/>
      <c r="EM21" s="232"/>
      <c r="EN21" s="232" t="n">
        <v>0</v>
      </c>
      <c r="EO21" s="232"/>
      <c r="EP21" s="232"/>
      <c r="EQ21" s="232"/>
      <c r="ER21" s="232"/>
      <c r="ES21" s="232" t="n">
        <v>0</v>
      </c>
      <c r="ET21" s="232"/>
      <c r="EU21" s="232"/>
      <c r="EV21" s="232"/>
      <c r="EW21" s="232"/>
      <c r="EX21" s="232" t="n">
        <v>0</v>
      </c>
      <c r="EY21" s="232"/>
      <c r="EZ21" s="232"/>
      <c r="FA21" s="232"/>
      <c r="FB21" s="232"/>
      <c r="FC21" s="232" t="n">
        <v>0</v>
      </c>
      <c r="FD21" s="232"/>
      <c r="FE21" s="232"/>
      <c r="FF21" s="232"/>
      <c r="FG21" s="232"/>
      <c r="FH21" s="232" t="n">
        <v>0</v>
      </c>
      <c r="FI21" s="232"/>
      <c r="FJ21" s="232"/>
      <c r="FK21" s="232"/>
      <c r="FL21" s="232"/>
      <c r="FM21" s="232" t="n">
        <v>0</v>
      </c>
      <c r="FN21" s="232"/>
      <c r="FO21" s="232"/>
      <c r="FP21" s="232"/>
      <c r="FQ21" s="232"/>
      <c r="FR21" s="232" t="n">
        <v>0</v>
      </c>
      <c r="FS21" s="232"/>
      <c r="FT21" s="232"/>
      <c r="FU21" s="232"/>
      <c r="FV21" s="232"/>
      <c r="FW21" s="232" t="n">
        <v>0</v>
      </c>
      <c r="FX21" s="232"/>
      <c r="FY21" s="232"/>
      <c r="FZ21" s="232"/>
      <c r="GA21" s="232"/>
      <c r="GB21" s="232" t="n">
        <v>0</v>
      </c>
      <c r="GC21" s="232"/>
      <c r="GD21" s="232"/>
      <c r="GE21" s="232"/>
      <c r="GF21" s="232"/>
      <c r="GG21" s="232" t="n">
        <v>0</v>
      </c>
      <c r="GH21" s="232"/>
      <c r="GI21" s="232"/>
      <c r="GJ21" s="232"/>
      <c r="GK21" s="232"/>
      <c r="GL21" s="232" t="n">
        <v>0.1563</v>
      </c>
      <c r="GM21" s="232"/>
      <c r="GN21" s="232"/>
      <c r="GO21" s="232"/>
      <c r="GP21" s="232"/>
      <c r="GQ21" s="232" t="n">
        <f aca="false">146.5/1000</f>
        <v>0.1465</v>
      </c>
      <c r="GR21" s="232"/>
      <c r="GS21" s="232"/>
      <c r="GT21" s="232"/>
      <c r="GU21" s="232"/>
      <c r="GV21" s="232" t="n">
        <f aca="false">146.5/1000</f>
        <v>0.1465</v>
      </c>
      <c r="GW21" s="232"/>
      <c r="GX21" s="232"/>
      <c r="GY21" s="232"/>
      <c r="GZ21" s="232"/>
      <c r="HA21" s="232" t="n">
        <f aca="false">146.5/1000</f>
        <v>0.1465</v>
      </c>
      <c r="HB21" s="232"/>
      <c r="HC21" s="232"/>
      <c r="HD21" s="232"/>
      <c r="HE21" s="232"/>
      <c r="HF21" s="232" t="n">
        <f aca="false">146.5/1000</f>
        <v>0.1465</v>
      </c>
      <c r="HG21" s="232"/>
      <c r="HH21" s="232"/>
      <c r="HI21" s="232"/>
      <c r="HJ21" s="232"/>
      <c r="HK21" s="232" t="n">
        <f aca="false">146.5/1000</f>
        <v>0.1465</v>
      </c>
      <c r="HL21" s="232"/>
      <c r="HM21" s="232"/>
      <c r="HN21" s="232"/>
      <c r="HO21" s="232"/>
      <c r="HP21" s="232" t="n">
        <f aca="false">146.5/1000</f>
        <v>0.1465</v>
      </c>
      <c r="HQ21" s="232"/>
      <c r="HR21" s="232"/>
      <c r="HS21" s="232"/>
      <c r="HT21" s="232"/>
      <c r="HU21" s="232" t="n">
        <f aca="false">146.5/1000</f>
        <v>0.1465</v>
      </c>
      <c r="HV21" s="232"/>
      <c r="HW21" s="232"/>
      <c r="HX21" s="232"/>
      <c r="HY21" s="232"/>
      <c r="HZ21" s="232" t="n">
        <f aca="false">146.5/1000</f>
        <v>0.1465</v>
      </c>
      <c r="IA21" s="232"/>
      <c r="IB21" s="232"/>
      <c r="IC21" s="232"/>
      <c r="ID21" s="232"/>
      <c r="IE21" s="232" t="n">
        <f aca="false">146.5/1000</f>
        <v>0.1465</v>
      </c>
      <c r="IF21" s="232"/>
      <c r="IG21" s="232"/>
      <c r="IH21" s="232"/>
      <c r="II21" s="232"/>
      <c r="IJ21" s="232" t="n">
        <f aca="false">146.5/1000</f>
        <v>0.1465</v>
      </c>
      <c r="IK21" s="232"/>
      <c r="IL21" s="232"/>
      <c r="IM21" s="232"/>
      <c r="IN21" s="232"/>
      <c r="IO21" s="232" t="n">
        <f aca="false">146.5/1000</f>
        <v>0.1465</v>
      </c>
      <c r="IP21" s="232"/>
      <c r="IQ21" s="232"/>
      <c r="IR21" s="232"/>
      <c r="IS21" s="232"/>
      <c r="IT21" s="232" t="n">
        <f aca="false">146.5/1000</f>
        <v>0.1465</v>
      </c>
      <c r="IU21" s="232"/>
      <c r="IV21" s="232"/>
      <c r="IW21" s="232"/>
      <c r="IX21" s="232"/>
      <c r="IY21" s="232" t="n">
        <f aca="false">146.5/1000</f>
        <v>0.1465</v>
      </c>
      <c r="IZ21" s="232"/>
      <c r="JA21" s="232"/>
      <c r="JB21" s="232"/>
      <c r="JC21" s="232"/>
      <c r="JD21" s="232" t="n">
        <f aca="false">146.5/1000</f>
        <v>0.1465</v>
      </c>
      <c r="JE21" s="232"/>
      <c r="JF21" s="232"/>
      <c r="JG21" s="232"/>
      <c r="JH21" s="232"/>
      <c r="JI21" s="232" t="n">
        <f aca="false">146.5/1000</f>
        <v>0.1465</v>
      </c>
      <c r="JJ21" s="232"/>
      <c r="JK21" s="232"/>
      <c r="JL21" s="232"/>
      <c r="JM21" s="232"/>
      <c r="JN21" s="232" t="n">
        <f aca="false">146.5/1000</f>
        <v>0.1465</v>
      </c>
      <c r="JO21" s="232"/>
      <c r="JP21" s="232"/>
      <c r="JQ21" s="232"/>
      <c r="JR21" s="232"/>
      <c r="JS21" s="233" t="n">
        <f aca="false">MZ21/95637.83</f>
        <v>2.41201624921854</v>
      </c>
      <c r="JT21" s="233"/>
      <c r="JU21" s="233"/>
      <c r="JV21" s="233"/>
      <c r="JW21" s="233"/>
      <c r="JX21" s="233" t="n">
        <f aca="false">NE21/95637.83</f>
        <v>2.41201624921854</v>
      </c>
      <c r="JY21" s="233"/>
      <c r="JZ21" s="233"/>
      <c r="KA21" s="233"/>
      <c r="KB21" s="233"/>
      <c r="KC21" s="233" t="n">
        <f aca="false">NJ21/95637.83</f>
        <v>2.41201624921854</v>
      </c>
      <c r="KD21" s="233"/>
      <c r="KE21" s="233"/>
      <c r="KF21" s="233"/>
      <c r="KG21" s="233"/>
      <c r="KH21" s="233" t="n">
        <f aca="false">NO21/95637.83</f>
        <v>2.41201624921854</v>
      </c>
      <c r="KI21" s="233"/>
      <c r="KJ21" s="233"/>
      <c r="KK21" s="233"/>
      <c r="KL21" s="233"/>
      <c r="KM21" s="233" t="n">
        <f aca="false">NT21/95637.83</f>
        <v>2.41201624921854</v>
      </c>
      <c r="KN21" s="233"/>
      <c r="KO21" s="233"/>
      <c r="KP21" s="233"/>
      <c r="KQ21" s="233"/>
      <c r="KR21" s="233" t="n">
        <f aca="false">NY21/95637.83</f>
        <v>2.41201624921854</v>
      </c>
      <c r="KS21" s="233"/>
      <c r="KT21" s="233"/>
      <c r="KU21" s="233"/>
      <c r="KV21" s="233"/>
      <c r="KW21" s="233" t="n">
        <f aca="false">OD21/95637.83</f>
        <v>2.41201624921854</v>
      </c>
      <c r="KX21" s="233"/>
      <c r="KY21" s="233"/>
      <c r="KZ21" s="233"/>
      <c r="LA21" s="233"/>
      <c r="LB21" s="233" t="n">
        <f aca="false">OI21/95637.83</f>
        <v>2.41201624921854</v>
      </c>
      <c r="LC21" s="233"/>
      <c r="LD21" s="233"/>
      <c r="LE21" s="233"/>
      <c r="LF21" s="233"/>
      <c r="LG21" s="233" t="n">
        <f aca="false">ON21/95637.83</f>
        <v>2.41201624921854</v>
      </c>
      <c r="LH21" s="233"/>
      <c r="LI21" s="233"/>
      <c r="LJ21" s="233"/>
      <c r="LK21" s="233"/>
      <c r="LL21" s="233" t="n">
        <f aca="false">OS21/95637.83</f>
        <v>2.41201624921854</v>
      </c>
      <c r="LM21" s="233"/>
      <c r="LN21" s="233"/>
      <c r="LO21" s="233"/>
      <c r="LP21" s="233"/>
      <c r="LQ21" s="233" t="n">
        <f aca="false">OX21/95637.83</f>
        <v>2.41201624921854</v>
      </c>
      <c r="LR21" s="233"/>
      <c r="LS21" s="233"/>
      <c r="LT21" s="233"/>
      <c r="LU21" s="233"/>
      <c r="LV21" s="233" t="n">
        <f aca="false">PC21/95637.83</f>
        <v>2.41201624921854</v>
      </c>
      <c r="LW21" s="233"/>
      <c r="LX21" s="233"/>
      <c r="LY21" s="233"/>
      <c r="LZ21" s="233"/>
      <c r="MA21" s="233" t="n">
        <f aca="false">PH21/95637.83</f>
        <v>2.41201624921854</v>
      </c>
      <c r="MB21" s="233"/>
      <c r="MC21" s="233"/>
      <c r="MD21" s="233"/>
      <c r="ME21" s="233"/>
      <c r="MF21" s="233" t="n">
        <f aca="false">PM21/95637.83</f>
        <v>2.41201624921854</v>
      </c>
      <c r="MG21" s="233"/>
      <c r="MH21" s="233"/>
      <c r="MI21" s="233"/>
      <c r="MJ21" s="233"/>
      <c r="MK21" s="233" t="n">
        <f aca="false">PR21/95637.83</f>
        <v>2.41201624921854</v>
      </c>
      <c r="ML21" s="233"/>
      <c r="MM21" s="233"/>
      <c r="MN21" s="233"/>
      <c r="MO21" s="233"/>
      <c r="MP21" s="233" t="n">
        <f aca="false">PW21/95637.83</f>
        <v>2.41201624921854</v>
      </c>
      <c r="MQ21" s="233"/>
      <c r="MR21" s="233"/>
      <c r="MS21" s="233"/>
      <c r="MT21" s="233"/>
      <c r="MU21" s="233" t="n">
        <f aca="false">QB21/95637.83</f>
        <v>2.41201624921854</v>
      </c>
      <c r="MV21" s="233"/>
      <c r="MW21" s="233"/>
      <c r="MX21" s="233"/>
      <c r="MY21" s="233"/>
      <c r="MZ21" s="234" t="n">
        <v>230680</v>
      </c>
      <c r="NA21" s="234"/>
      <c r="NB21" s="234"/>
      <c r="NC21" s="234"/>
      <c r="ND21" s="234"/>
      <c r="NE21" s="234" t="n">
        <v>230680</v>
      </c>
      <c r="NF21" s="234"/>
      <c r="NG21" s="234"/>
      <c r="NH21" s="234"/>
      <c r="NI21" s="234"/>
      <c r="NJ21" s="234" t="n">
        <v>230680</v>
      </c>
      <c r="NK21" s="234"/>
      <c r="NL21" s="234"/>
      <c r="NM21" s="234"/>
      <c r="NN21" s="234"/>
      <c r="NO21" s="234" t="n">
        <v>230680</v>
      </c>
      <c r="NP21" s="234"/>
      <c r="NQ21" s="234"/>
      <c r="NR21" s="234"/>
      <c r="NS21" s="234"/>
      <c r="NT21" s="234" t="n">
        <v>230680</v>
      </c>
      <c r="NU21" s="234"/>
      <c r="NV21" s="234"/>
      <c r="NW21" s="234"/>
      <c r="NX21" s="234"/>
      <c r="NY21" s="234" t="n">
        <v>230680</v>
      </c>
      <c r="NZ21" s="234"/>
      <c r="OA21" s="234"/>
      <c r="OB21" s="234"/>
      <c r="OC21" s="234"/>
      <c r="OD21" s="234" t="n">
        <v>230680</v>
      </c>
      <c r="OE21" s="234"/>
      <c r="OF21" s="234"/>
      <c r="OG21" s="234"/>
      <c r="OH21" s="234"/>
      <c r="OI21" s="234" t="n">
        <v>230680</v>
      </c>
      <c r="OJ21" s="234"/>
      <c r="OK21" s="234"/>
      <c r="OL21" s="234"/>
      <c r="OM21" s="234"/>
      <c r="ON21" s="234" t="n">
        <v>230680</v>
      </c>
      <c r="OO21" s="234"/>
      <c r="OP21" s="234"/>
      <c r="OQ21" s="234"/>
      <c r="OR21" s="234"/>
      <c r="OS21" s="234" t="n">
        <v>230680</v>
      </c>
      <c r="OT21" s="234"/>
      <c r="OU21" s="234"/>
      <c r="OV21" s="234"/>
      <c r="OW21" s="234"/>
      <c r="OX21" s="234" t="n">
        <v>230680</v>
      </c>
      <c r="OY21" s="234"/>
      <c r="OZ21" s="234"/>
      <c r="PA21" s="234"/>
      <c r="PB21" s="234"/>
      <c r="PC21" s="234" t="n">
        <v>230680</v>
      </c>
      <c r="PD21" s="234"/>
      <c r="PE21" s="234"/>
      <c r="PF21" s="234"/>
      <c r="PG21" s="234"/>
      <c r="PH21" s="234" t="n">
        <v>230680</v>
      </c>
      <c r="PI21" s="234"/>
      <c r="PJ21" s="234"/>
      <c r="PK21" s="234"/>
      <c r="PL21" s="234"/>
      <c r="PM21" s="234" t="n">
        <v>230680</v>
      </c>
      <c r="PN21" s="234"/>
      <c r="PO21" s="234"/>
      <c r="PP21" s="234"/>
      <c r="PQ21" s="234"/>
      <c r="PR21" s="234" t="n">
        <v>230680</v>
      </c>
      <c r="PS21" s="234"/>
      <c r="PT21" s="234"/>
      <c r="PU21" s="234"/>
      <c r="PV21" s="234"/>
      <c r="PW21" s="234" t="n">
        <v>230680</v>
      </c>
      <c r="PX21" s="234"/>
      <c r="PY21" s="234"/>
      <c r="PZ21" s="234"/>
      <c r="QA21" s="234"/>
      <c r="QB21" s="234" t="n">
        <v>230680</v>
      </c>
      <c r="QC21" s="234"/>
      <c r="QD21" s="234"/>
      <c r="QE21" s="234"/>
      <c r="QF21" s="234"/>
      <c r="QG21" s="30"/>
    </row>
    <row r="22" s="2" customFormat="true" ht="15" hidden="false" customHeight="true" outlineLevel="0" collapsed="false">
      <c r="A22" s="229" t="s">
        <v>92</v>
      </c>
      <c r="B22" s="229"/>
      <c r="C22" s="229"/>
      <c r="D22" s="231" t="s">
        <v>831</v>
      </c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2" t="n">
        <v>0</v>
      </c>
      <c r="Y22" s="232"/>
      <c r="Z22" s="232"/>
      <c r="AA22" s="232"/>
      <c r="AB22" s="232"/>
      <c r="AC22" s="232" t="n">
        <v>0</v>
      </c>
      <c r="AD22" s="232"/>
      <c r="AE22" s="232"/>
      <c r="AF22" s="232"/>
      <c r="AG22" s="232"/>
      <c r="AH22" s="232" t="n">
        <v>0</v>
      </c>
      <c r="AI22" s="232"/>
      <c r="AJ22" s="232"/>
      <c r="AK22" s="232"/>
      <c r="AL22" s="232"/>
      <c r="AM22" s="232" t="n">
        <v>0</v>
      </c>
      <c r="AN22" s="232"/>
      <c r="AO22" s="232"/>
      <c r="AP22" s="232"/>
      <c r="AQ22" s="232"/>
      <c r="AR22" s="232" t="n">
        <v>0</v>
      </c>
      <c r="AS22" s="232"/>
      <c r="AT22" s="232"/>
      <c r="AU22" s="232"/>
      <c r="AV22" s="232"/>
      <c r="AW22" s="232" t="n">
        <v>0</v>
      </c>
      <c r="AX22" s="232"/>
      <c r="AY22" s="232"/>
      <c r="AZ22" s="232"/>
      <c r="BA22" s="232"/>
      <c r="BB22" s="232" t="n">
        <v>0</v>
      </c>
      <c r="BC22" s="232"/>
      <c r="BD22" s="232"/>
      <c r="BE22" s="232"/>
      <c r="BF22" s="232"/>
      <c r="BG22" s="232" t="n">
        <v>0</v>
      </c>
      <c r="BH22" s="232"/>
      <c r="BI22" s="232"/>
      <c r="BJ22" s="232"/>
      <c r="BK22" s="232"/>
      <c r="BL22" s="232" t="n">
        <v>0</v>
      </c>
      <c r="BM22" s="232"/>
      <c r="BN22" s="232"/>
      <c r="BO22" s="232"/>
      <c r="BP22" s="232"/>
      <c r="BQ22" s="232" t="n">
        <v>0</v>
      </c>
      <c r="BR22" s="232"/>
      <c r="BS22" s="232"/>
      <c r="BT22" s="232"/>
      <c r="BU22" s="232"/>
      <c r="BV22" s="232" t="n">
        <v>0</v>
      </c>
      <c r="BW22" s="232"/>
      <c r="BX22" s="232"/>
      <c r="BY22" s="232"/>
      <c r="BZ22" s="232"/>
      <c r="CA22" s="232" t="n">
        <v>0</v>
      </c>
      <c r="CB22" s="232"/>
      <c r="CC22" s="232"/>
      <c r="CD22" s="232"/>
      <c r="CE22" s="232"/>
      <c r="CF22" s="232" t="n">
        <v>0</v>
      </c>
      <c r="CG22" s="232"/>
      <c r="CH22" s="232"/>
      <c r="CI22" s="232"/>
      <c r="CJ22" s="232"/>
      <c r="CK22" s="232" t="n">
        <v>0</v>
      </c>
      <c r="CL22" s="232"/>
      <c r="CM22" s="232"/>
      <c r="CN22" s="232"/>
      <c r="CO22" s="232"/>
      <c r="CP22" s="232" t="n">
        <v>0</v>
      </c>
      <c r="CQ22" s="232"/>
      <c r="CR22" s="232"/>
      <c r="CS22" s="232"/>
      <c r="CT22" s="232"/>
      <c r="CU22" s="232" t="n">
        <v>0</v>
      </c>
      <c r="CV22" s="232"/>
      <c r="CW22" s="232"/>
      <c r="CX22" s="232"/>
      <c r="CY22" s="232"/>
      <c r="CZ22" s="232" t="n">
        <v>0</v>
      </c>
      <c r="DA22" s="232"/>
      <c r="DB22" s="232"/>
      <c r="DC22" s="232"/>
      <c r="DD22" s="232"/>
      <c r="DE22" s="232" t="n">
        <v>0</v>
      </c>
      <c r="DF22" s="232"/>
      <c r="DG22" s="232"/>
      <c r="DH22" s="232"/>
      <c r="DI22" s="232"/>
      <c r="DJ22" s="232" t="n">
        <v>0</v>
      </c>
      <c r="DK22" s="232"/>
      <c r="DL22" s="232"/>
      <c r="DM22" s="232"/>
      <c r="DN22" s="232"/>
      <c r="DO22" s="232" t="n">
        <v>0</v>
      </c>
      <c r="DP22" s="232"/>
      <c r="DQ22" s="232"/>
      <c r="DR22" s="232"/>
      <c r="DS22" s="232"/>
      <c r="DT22" s="232" t="n">
        <v>0</v>
      </c>
      <c r="DU22" s="232"/>
      <c r="DV22" s="232"/>
      <c r="DW22" s="232"/>
      <c r="DX22" s="232"/>
      <c r="DY22" s="232" t="n">
        <v>0</v>
      </c>
      <c r="DZ22" s="232"/>
      <c r="EA22" s="232"/>
      <c r="EB22" s="232"/>
      <c r="EC22" s="232"/>
      <c r="ED22" s="232" t="n">
        <v>0</v>
      </c>
      <c r="EE22" s="232"/>
      <c r="EF22" s="232"/>
      <c r="EG22" s="232"/>
      <c r="EH22" s="232"/>
      <c r="EI22" s="232" t="n">
        <v>0</v>
      </c>
      <c r="EJ22" s="232"/>
      <c r="EK22" s="232"/>
      <c r="EL22" s="232"/>
      <c r="EM22" s="232"/>
      <c r="EN22" s="232" t="n">
        <v>0</v>
      </c>
      <c r="EO22" s="232"/>
      <c r="EP22" s="232"/>
      <c r="EQ22" s="232"/>
      <c r="ER22" s="232"/>
      <c r="ES22" s="232" t="n">
        <v>0</v>
      </c>
      <c r="ET22" s="232"/>
      <c r="EU22" s="232"/>
      <c r="EV22" s="232"/>
      <c r="EW22" s="232"/>
      <c r="EX22" s="232" t="n">
        <v>0</v>
      </c>
      <c r="EY22" s="232"/>
      <c r="EZ22" s="232"/>
      <c r="FA22" s="232"/>
      <c r="FB22" s="232"/>
      <c r="FC22" s="232" t="n">
        <v>0</v>
      </c>
      <c r="FD22" s="232"/>
      <c r="FE22" s="232"/>
      <c r="FF22" s="232"/>
      <c r="FG22" s="232"/>
      <c r="FH22" s="232" t="n">
        <v>0</v>
      </c>
      <c r="FI22" s="232"/>
      <c r="FJ22" s="232"/>
      <c r="FK22" s="232"/>
      <c r="FL22" s="232"/>
      <c r="FM22" s="232" t="n">
        <v>0</v>
      </c>
      <c r="FN22" s="232"/>
      <c r="FO22" s="232"/>
      <c r="FP22" s="232"/>
      <c r="FQ22" s="232"/>
      <c r="FR22" s="232" t="n">
        <v>0</v>
      </c>
      <c r="FS22" s="232"/>
      <c r="FT22" s="232"/>
      <c r="FU22" s="232"/>
      <c r="FV22" s="232"/>
      <c r="FW22" s="232" t="n">
        <v>0</v>
      </c>
      <c r="FX22" s="232"/>
      <c r="FY22" s="232"/>
      <c r="FZ22" s="232"/>
      <c r="GA22" s="232"/>
      <c r="GB22" s="232" t="n">
        <v>0</v>
      </c>
      <c r="GC22" s="232"/>
      <c r="GD22" s="232"/>
      <c r="GE22" s="232"/>
      <c r="GF22" s="232"/>
      <c r="GG22" s="232" t="n">
        <v>0</v>
      </c>
      <c r="GH22" s="232"/>
      <c r="GI22" s="232"/>
      <c r="GJ22" s="232"/>
      <c r="GK22" s="232"/>
      <c r="GL22" s="232" t="n">
        <v>0.1582</v>
      </c>
      <c r="GM22" s="232"/>
      <c r="GN22" s="232"/>
      <c r="GO22" s="232"/>
      <c r="GP22" s="232"/>
      <c r="GQ22" s="232" t="n">
        <f aca="false">156.3/1000</f>
        <v>0.1563</v>
      </c>
      <c r="GR22" s="232"/>
      <c r="GS22" s="232"/>
      <c r="GT22" s="232"/>
      <c r="GU22" s="232"/>
      <c r="GV22" s="232" t="n">
        <f aca="false">156.3/1000</f>
        <v>0.1563</v>
      </c>
      <c r="GW22" s="232"/>
      <c r="GX22" s="232"/>
      <c r="GY22" s="232"/>
      <c r="GZ22" s="232"/>
      <c r="HA22" s="232" t="n">
        <f aca="false">156.3/1000</f>
        <v>0.1563</v>
      </c>
      <c r="HB22" s="232"/>
      <c r="HC22" s="232"/>
      <c r="HD22" s="232"/>
      <c r="HE22" s="232"/>
      <c r="HF22" s="232" t="n">
        <f aca="false">156.3/1000</f>
        <v>0.1563</v>
      </c>
      <c r="HG22" s="232"/>
      <c r="HH22" s="232"/>
      <c r="HI22" s="232"/>
      <c r="HJ22" s="232"/>
      <c r="HK22" s="232" t="n">
        <f aca="false">156/1000</f>
        <v>0.156</v>
      </c>
      <c r="HL22" s="232"/>
      <c r="HM22" s="232"/>
      <c r="HN22" s="232"/>
      <c r="HO22" s="232"/>
      <c r="HP22" s="232" t="n">
        <f aca="false">156/1000</f>
        <v>0.156</v>
      </c>
      <c r="HQ22" s="232"/>
      <c r="HR22" s="232"/>
      <c r="HS22" s="232"/>
      <c r="HT22" s="232"/>
      <c r="HU22" s="232" t="n">
        <f aca="false">156/1000</f>
        <v>0.156</v>
      </c>
      <c r="HV22" s="232"/>
      <c r="HW22" s="232"/>
      <c r="HX22" s="232"/>
      <c r="HY22" s="232"/>
      <c r="HZ22" s="232" t="n">
        <f aca="false">156/1000</f>
        <v>0.156</v>
      </c>
      <c r="IA22" s="232"/>
      <c r="IB22" s="232"/>
      <c r="IC22" s="232"/>
      <c r="ID22" s="232"/>
      <c r="IE22" s="232" t="n">
        <f aca="false">156/1000</f>
        <v>0.156</v>
      </c>
      <c r="IF22" s="232"/>
      <c r="IG22" s="232"/>
      <c r="IH22" s="232"/>
      <c r="II22" s="232"/>
      <c r="IJ22" s="232" t="n">
        <f aca="false">156/1000</f>
        <v>0.156</v>
      </c>
      <c r="IK22" s="232"/>
      <c r="IL22" s="232"/>
      <c r="IM22" s="232"/>
      <c r="IN22" s="232"/>
      <c r="IO22" s="232" t="n">
        <f aca="false">156/1000</f>
        <v>0.156</v>
      </c>
      <c r="IP22" s="232"/>
      <c r="IQ22" s="232"/>
      <c r="IR22" s="232"/>
      <c r="IS22" s="232"/>
      <c r="IT22" s="232" t="n">
        <f aca="false">156/1000</f>
        <v>0.156</v>
      </c>
      <c r="IU22" s="232"/>
      <c r="IV22" s="232"/>
      <c r="IW22" s="232"/>
      <c r="IX22" s="232"/>
      <c r="IY22" s="232" t="n">
        <f aca="false">156/1000</f>
        <v>0.156</v>
      </c>
      <c r="IZ22" s="232"/>
      <c r="JA22" s="232"/>
      <c r="JB22" s="232"/>
      <c r="JC22" s="232"/>
      <c r="JD22" s="232" t="n">
        <f aca="false">156/1000</f>
        <v>0.156</v>
      </c>
      <c r="JE22" s="232"/>
      <c r="JF22" s="232"/>
      <c r="JG22" s="232"/>
      <c r="JH22" s="232"/>
      <c r="JI22" s="232" t="n">
        <f aca="false">156.3/1000</f>
        <v>0.1563</v>
      </c>
      <c r="JJ22" s="232"/>
      <c r="JK22" s="232"/>
      <c r="JL22" s="232"/>
      <c r="JM22" s="232"/>
      <c r="JN22" s="232" t="n">
        <f aca="false">156/1000</f>
        <v>0.156</v>
      </c>
      <c r="JO22" s="232"/>
      <c r="JP22" s="232"/>
      <c r="JQ22" s="232"/>
      <c r="JR22" s="232"/>
      <c r="JS22" s="233" t="n">
        <f aca="false">MZ22/54099.89</f>
        <v>3.53326041882895</v>
      </c>
      <c r="JT22" s="233"/>
      <c r="JU22" s="233"/>
      <c r="JV22" s="233"/>
      <c r="JW22" s="233"/>
      <c r="JX22" s="233" t="n">
        <f aca="false">NE22/54099.8915</f>
        <v>3.53326032086404</v>
      </c>
      <c r="JY22" s="233"/>
      <c r="JZ22" s="233"/>
      <c r="KA22" s="233"/>
      <c r="KB22" s="233"/>
      <c r="KC22" s="233" t="n">
        <f aca="false">NJ22/54099.8915</f>
        <v>3.53326032086404</v>
      </c>
      <c r="KD22" s="233"/>
      <c r="KE22" s="233"/>
      <c r="KF22" s="233"/>
      <c r="KG22" s="233"/>
      <c r="KH22" s="233" t="n">
        <f aca="false">NO22/54099.8915</f>
        <v>3.53326032086404</v>
      </c>
      <c r="KI22" s="233"/>
      <c r="KJ22" s="233"/>
      <c r="KK22" s="233"/>
      <c r="KL22" s="233"/>
      <c r="KM22" s="233" t="n">
        <f aca="false">NT22/54099.8915</f>
        <v>3.53326032086404</v>
      </c>
      <c r="KN22" s="233"/>
      <c r="KO22" s="233"/>
      <c r="KP22" s="233"/>
      <c r="KQ22" s="233"/>
      <c r="KR22" s="233" t="n">
        <f aca="false">NY22/54099.8915</f>
        <v>3.53326032086404</v>
      </c>
      <c r="KS22" s="233"/>
      <c r="KT22" s="233"/>
      <c r="KU22" s="233"/>
      <c r="KV22" s="233"/>
      <c r="KW22" s="233" t="n">
        <f aca="false">OD22/54099.8915</f>
        <v>3.53326032086404</v>
      </c>
      <c r="KX22" s="233"/>
      <c r="KY22" s="233"/>
      <c r="KZ22" s="233"/>
      <c r="LA22" s="233"/>
      <c r="LB22" s="233" t="n">
        <f aca="false">OI22/54099.8915</f>
        <v>3.53326032086404</v>
      </c>
      <c r="LC22" s="233"/>
      <c r="LD22" s="233"/>
      <c r="LE22" s="233"/>
      <c r="LF22" s="233"/>
      <c r="LG22" s="233" t="n">
        <f aca="false">ON22/54099.8915</f>
        <v>3.53326032086404</v>
      </c>
      <c r="LH22" s="233"/>
      <c r="LI22" s="233"/>
      <c r="LJ22" s="233"/>
      <c r="LK22" s="233"/>
      <c r="LL22" s="233" t="n">
        <f aca="false">OS22/54099.8915</f>
        <v>3.53326032086404</v>
      </c>
      <c r="LM22" s="233"/>
      <c r="LN22" s="233"/>
      <c r="LO22" s="233"/>
      <c r="LP22" s="233"/>
      <c r="LQ22" s="233" t="n">
        <f aca="false">OX22/54099.8915</f>
        <v>3.53326032086404</v>
      </c>
      <c r="LR22" s="233"/>
      <c r="LS22" s="233"/>
      <c r="LT22" s="233"/>
      <c r="LU22" s="233"/>
      <c r="LV22" s="233" t="n">
        <f aca="false">PC22/54099.8915</f>
        <v>3.53326032086404</v>
      </c>
      <c r="LW22" s="233"/>
      <c r="LX22" s="233"/>
      <c r="LY22" s="233"/>
      <c r="LZ22" s="233"/>
      <c r="MA22" s="233" t="n">
        <f aca="false">PH22/54099.8915</f>
        <v>3.53326032086404</v>
      </c>
      <c r="MB22" s="233"/>
      <c r="MC22" s="233"/>
      <c r="MD22" s="233"/>
      <c r="ME22" s="233"/>
      <c r="MF22" s="233" t="n">
        <f aca="false">PM22/54099.8915</f>
        <v>3.53326032086404</v>
      </c>
      <c r="MG22" s="233"/>
      <c r="MH22" s="233"/>
      <c r="MI22" s="233"/>
      <c r="MJ22" s="233"/>
      <c r="MK22" s="233" t="n">
        <f aca="false">PR22/54099.8915</f>
        <v>3.53326032086404</v>
      </c>
      <c r="ML22" s="233"/>
      <c r="MM22" s="233"/>
      <c r="MN22" s="233"/>
      <c r="MO22" s="233"/>
      <c r="MP22" s="233" t="n">
        <f aca="false">PW22/54099.8915</f>
        <v>3.53326032086404</v>
      </c>
      <c r="MQ22" s="233"/>
      <c r="MR22" s="233"/>
      <c r="MS22" s="233"/>
      <c r="MT22" s="233"/>
      <c r="MU22" s="233" t="n">
        <f aca="false">QB22/54099.8915</f>
        <v>3.53326032086404</v>
      </c>
      <c r="MV22" s="233"/>
      <c r="MW22" s="233"/>
      <c r="MX22" s="233"/>
      <c r="MY22" s="233"/>
      <c r="MZ22" s="234" t="n">
        <v>191149</v>
      </c>
      <c r="NA22" s="234"/>
      <c r="NB22" s="234"/>
      <c r="NC22" s="234"/>
      <c r="ND22" s="234"/>
      <c r="NE22" s="234" t="n">
        <v>191149</v>
      </c>
      <c r="NF22" s="234"/>
      <c r="NG22" s="234"/>
      <c r="NH22" s="234"/>
      <c r="NI22" s="234"/>
      <c r="NJ22" s="234" t="n">
        <v>191149</v>
      </c>
      <c r="NK22" s="234"/>
      <c r="NL22" s="234"/>
      <c r="NM22" s="234"/>
      <c r="NN22" s="234"/>
      <c r="NO22" s="234" t="n">
        <v>191149</v>
      </c>
      <c r="NP22" s="234"/>
      <c r="NQ22" s="234"/>
      <c r="NR22" s="234"/>
      <c r="NS22" s="234"/>
      <c r="NT22" s="234" t="n">
        <v>191149</v>
      </c>
      <c r="NU22" s="234"/>
      <c r="NV22" s="234"/>
      <c r="NW22" s="234"/>
      <c r="NX22" s="234"/>
      <c r="NY22" s="234" t="n">
        <v>191149</v>
      </c>
      <c r="NZ22" s="234"/>
      <c r="OA22" s="234"/>
      <c r="OB22" s="234"/>
      <c r="OC22" s="234"/>
      <c r="OD22" s="234" t="n">
        <v>191149</v>
      </c>
      <c r="OE22" s="234"/>
      <c r="OF22" s="234"/>
      <c r="OG22" s="234"/>
      <c r="OH22" s="234"/>
      <c r="OI22" s="234" t="n">
        <v>191149</v>
      </c>
      <c r="OJ22" s="234"/>
      <c r="OK22" s="234"/>
      <c r="OL22" s="234"/>
      <c r="OM22" s="234"/>
      <c r="ON22" s="234" t="n">
        <v>191149</v>
      </c>
      <c r="OO22" s="234"/>
      <c r="OP22" s="234"/>
      <c r="OQ22" s="234"/>
      <c r="OR22" s="234"/>
      <c r="OS22" s="234" t="n">
        <v>191149</v>
      </c>
      <c r="OT22" s="234"/>
      <c r="OU22" s="234"/>
      <c r="OV22" s="234"/>
      <c r="OW22" s="234"/>
      <c r="OX22" s="234" t="n">
        <v>191149</v>
      </c>
      <c r="OY22" s="234"/>
      <c r="OZ22" s="234"/>
      <c r="PA22" s="234"/>
      <c r="PB22" s="234"/>
      <c r="PC22" s="234" t="n">
        <v>191149</v>
      </c>
      <c r="PD22" s="234"/>
      <c r="PE22" s="234"/>
      <c r="PF22" s="234"/>
      <c r="PG22" s="234"/>
      <c r="PH22" s="234" t="n">
        <v>191149</v>
      </c>
      <c r="PI22" s="234"/>
      <c r="PJ22" s="234"/>
      <c r="PK22" s="234"/>
      <c r="PL22" s="234"/>
      <c r="PM22" s="234" t="n">
        <v>191149</v>
      </c>
      <c r="PN22" s="234"/>
      <c r="PO22" s="234"/>
      <c r="PP22" s="234"/>
      <c r="PQ22" s="234"/>
      <c r="PR22" s="234" t="n">
        <v>191149</v>
      </c>
      <c r="PS22" s="234"/>
      <c r="PT22" s="234"/>
      <c r="PU22" s="234"/>
      <c r="PV22" s="234"/>
      <c r="PW22" s="234" t="n">
        <v>191149</v>
      </c>
      <c r="PX22" s="234"/>
      <c r="PY22" s="234"/>
      <c r="PZ22" s="234"/>
      <c r="QA22" s="234"/>
      <c r="QB22" s="234" t="n">
        <v>191149</v>
      </c>
      <c r="QC22" s="234"/>
      <c r="QD22" s="234"/>
      <c r="QE22" s="234"/>
      <c r="QF22" s="234"/>
      <c r="QG22" s="30"/>
    </row>
    <row r="23" s="2" customFormat="true" ht="15" hidden="false" customHeight="true" outlineLevel="0" collapsed="false">
      <c r="A23" s="229" t="s">
        <v>93</v>
      </c>
      <c r="B23" s="229"/>
      <c r="C23" s="229"/>
      <c r="D23" s="231" t="s">
        <v>832</v>
      </c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2" t="n">
        <v>0.093</v>
      </c>
      <c r="Y23" s="232"/>
      <c r="Z23" s="232"/>
      <c r="AA23" s="232"/>
      <c r="AB23" s="232"/>
      <c r="AC23" s="232" t="n">
        <v>0.093</v>
      </c>
      <c r="AD23" s="232"/>
      <c r="AE23" s="232"/>
      <c r="AF23" s="232"/>
      <c r="AG23" s="232"/>
      <c r="AH23" s="232" t="n">
        <v>0.093</v>
      </c>
      <c r="AI23" s="232"/>
      <c r="AJ23" s="232"/>
      <c r="AK23" s="232"/>
      <c r="AL23" s="232"/>
      <c r="AM23" s="232" t="n">
        <v>0.093</v>
      </c>
      <c r="AN23" s="232"/>
      <c r="AO23" s="232"/>
      <c r="AP23" s="232"/>
      <c r="AQ23" s="232"/>
      <c r="AR23" s="232" t="n">
        <v>0.093</v>
      </c>
      <c r="AS23" s="232"/>
      <c r="AT23" s="232"/>
      <c r="AU23" s="232"/>
      <c r="AV23" s="232"/>
      <c r="AW23" s="235" t="n">
        <v>0.093</v>
      </c>
      <c r="AX23" s="235"/>
      <c r="AY23" s="235"/>
      <c r="AZ23" s="235"/>
      <c r="BA23" s="235"/>
      <c r="BB23" s="232" t="n">
        <v>0.093</v>
      </c>
      <c r="BC23" s="232"/>
      <c r="BD23" s="232"/>
      <c r="BE23" s="232"/>
      <c r="BF23" s="232"/>
      <c r="BG23" s="235" t="n">
        <v>0.093</v>
      </c>
      <c r="BH23" s="235"/>
      <c r="BI23" s="235"/>
      <c r="BJ23" s="235"/>
      <c r="BK23" s="235"/>
      <c r="BL23" s="235" t="n">
        <v>0.093</v>
      </c>
      <c r="BM23" s="235"/>
      <c r="BN23" s="235"/>
      <c r="BO23" s="235"/>
      <c r="BP23" s="235"/>
      <c r="BQ23" s="235" t="n">
        <v>0.093</v>
      </c>
      <c r="BR23" s="235"/>
      <c r="BS23" s="235"/>
      <c r="BT23" s="235"/>
      <c r="BU23" s="235"/>
      <c r="BV23" s="235" t="n">
        <v>0.093</v>
      </c>
      <c r="BW23" s="235"/>
      <c r="BX23" s="235"/>
      <c r="BY23" s="235"/>
      <c r="BZ23" s="235"/>
      <c r="CA23" s="235" t="n">
        <v>0.093</v>
      </c>
      <c r="CB23" s="235"/>
      <c r="CC23" s="235"/>
      <c r="CD23" s="235"/>
      <c r="CE23" s="235"/>
      <c r="CF23" s="235" t="n">
        <v>0.093</v>
      </c>
      <c r="CG23" s="235"/>
      <c r="CH23" s="235"/>
      <c r="CI23" s="235"/>
      <c r="CJ23" s="235"/>
      <c r="CK23" s="235" t="n">
        <v>0.093</v>
      </c>
      <c r="CL23" s="235"/>
      <c r="CM23" s="235"/>
      <c r="CN23" s="235"/>
      <c r="CO23" s="235"/>
      <c r="CP23" s="235" t="n">
        <v>0.093</v>
      </c>
      <c r="CQ23" s="235"/>
      <c r="CR23" s="235"/>
      <c r="CS23" s="235"/>
      <c r="CT23" s="235"/>
      <c r="CU23" s="232" t="n">
        <v>0.093</v>
      </c>
      <c r="CV23" s="232"/>
      <c r="CW23" s="232"/>
      <c r="CX23" s="232"/>
      <c r="CY23" s="232"/>
      <c r="CZ23" s="235" t="n">
        <v>0.093</v>
      </c>
      <c r="DA23" s="235"/>
      <c r="DB23" s="235"/>
      <c r="DC23" s="235"/>
      <c r="DD23" s="235"/>
      <c r="DE23" s="232" t="n">
        <v>0</v>
      </c>
      <c r="DF23" s="232"/>
      <c r="DG23" s="232"/>
      <c r="DH23" s="232"/>
      <c r="DI23" s="232"/>
      <c r="DJ23" s="232" t="n">
        <v>0</v>
      </c>
      <c r="DK23" s="232"/>
      <c r="DL23" s="232"/>
      <c r="DM23" s="232"/>
      <c r="DN23" s="232"/>
      <c r="DO23" s="232" t="n">
        <v>0</v>
      </c>
      <c r="DP23" s="232"/>
      <c r="DQ23" s="232"/>
      <c r="DR23" s="232"/>
      <c r="DS23" s="232"/>
      <c r="DT23" s="232" t="n">
        <v>0</v>
      </c>
      <c r="DU23" s="232"/>
      <c r="DV23" s="232"/>
      <c r="DW23" s="232"/>
      <c r="DX23" s="232"/>
      <c r="DY23" s="232" t="n">
        <v>0</v>
      </c>
      <c r="DZ23" s="232"/>
      <c r="EA23" s="232"/>
      <c r="EB23" s="232"/>
      <c r="EC23" s="232"/>
      <c r="ED23" s="232" t="n">
        <v>0</v>
      </c>
      <c r="EE23" s="232"/>
      <c r="EF23" s="232"/>
      <c r="EG23" s="232"/>
      <c r="EH23" s="232"/>
      <c r="EI23" s="232" t="n">
        <v>0</v>
      </c>
      <c r="EJ23" s="232"/>
      <c r="EK23" s="232"/>
      <c r="EL23" s="232"/>
      <c r="EM23" s="232"/>
      <c r="EN23" s="232" t="n">
        <v>0</v>
      </c>
      <c r="EO23" s="232"/>
      <c r="EP23" s="232"/>
      <c r="EQ23" s="232"/>
      <c r="ER23" s="232"/>
      <c r="ES23" s="232" t="n">
        <v>0</v>
      </c>
      <c r="ET23" s="232"/>
      <c r="EU23" s="232"/>
      <c r="EV23" s="232"/>
      <c r="EW23" s="232"/>
      <c r="EX23" s="232" t="n">
        <v>0</v>
      </c>
      <c r="EY23" s="232"/>
      <c r="EZ23" s="232"/>
      <c r="FA23" s="232"/>
      <c r="FB23" s="232"/>
      <c r="FC23" s="232" t="n">
        <v>0</v>
      </c>
      <c r="FD23" s="232"/>
      <c r="FE23" s="232"/>
      <c r="FF23" s="232"/>
      <c r="FG23" s="232"/>
      <c r="FH23" s="232" t="n">
        <v>0</v>
      </c>
      <c r="FI23" s="232"/>
      <c r="FJ23" s="232"/>
      <c r="FK23" s="232"/>
      <c r="FL23" s="232"/>
      <c r="FM23" s="232" t="n">
        <v>0</v>
      </c>
      <c r="FN23" s="232"/>
      <c r="FO23" s="232"/>
      <c r="FP23" s="232"/>
      <c r="FQ23" s="232"/>
      <c r="FR23" s="232" t="n">
        <v>0</v>
      </c>
      <c r="FS23" s="232"/>
      <c r="FT23" s="232"/>
      <c r="FU23" s="232"/>
      <c r="FV23" s="232"/>
      <c r="FW23" s="232" t="n">
        <v>0</v>
      </c>
      <c r="FX23" s="232"/>
      <c r="FY23" s="232"/>
      <c r="FZ23" s="232"/>
      <c r="GA23" s="232"/>
      <c r="GB23" s="232" t="n">
        <v>0</v>
      </c>
      <c r="GC23" s="232"/>
      <c r="GD23" s="232"/>
      <c r="GE23" s="232"/>
      <c r="GF23" s="232"/>
      <c r="GG23" s="232" t="n">
        <v>0</v>
      </c>
      <c r="GH23" s="232"/>
      <c r="GI23" s="232"/>
      <c r="GJ23" s="232"/>
      <c r="GK23" s="232"/>
      <c r="GL23" s="232" t="n">
        <v>0.1738</v>
      </c>
      <c r="GM23" s="232"/>
      <c r="GN23" s="232"/>
      <c r="GO23" s="232"/>
      <c r="GP23" s="232"/>
      <c r="GQ23" s="232" t="n">
        <v>0.1733</v>
      </c>
      <c r="GR23" s="232"/>
      <c r="GS23" s="232"/>
      <c r="GT23" s="232"/>
      <c r="GU23" s="232"/>
      <c r="GV23" s="232" t="n">
        <v>0.1733</v>
      </c>
      <c r="GW23" s="232"/>
      <c r="GX23" s="232"/>
      <c r="GY23" s="232"/>
      <c r="GZ23" s="232"/>
      <c r="HA23" s="232" t="n">
        <v>0.1733</v>
      </c>
      <c r="HB23" s="232"/>
      <c r="HC23" s="232"/>
      <c r="HD23" s="232"/>
      <c r="HE23" s="232"/>
      <c r="HF23" s="232" t="n">
        <v>0.1733</v>
      </c>
      <c r="HG23" s="232"/>
      <c r="HH23" s="232"/>
      <c r="HI23" s="232"/>
      <c r="HJ23" s="232"/>
      <c r="HK23" s="235" t="n">
        <v>0.173</v>
      </c>
      <c r="HL23" s="235"/>
      <c r="HM23" s="235"/>
      <c r="HN23" s="235"/>
      <c r="HO23" s="235"/>
      <c r="HP23" s="235" t="n">
        <v>0.173</v>
      </c>
      <c r="HQ23" s="235"/>
      <c r="HR23" s="235"/>
      <c r="HS23" s="235"/>
      <c r="HT23" s="235"/>
      <c r="HU23" s="235" t="n">
        <v>0.173</v>
      </c>
      <c r="HV23" s="235"/>
      <c r="HW23" s="235"/>
      <c r="HX23" s="235"/>
      <c r="HY23" s="235"/>
      <c r="HZ23" s="235" t="n">
        <v>0.173</v>
      </c>
      <c r="IA23" s="235"/>
      <c r="IB23" s="235"/>
      <c r="IC23" s="235"/>
      <c r="ID23" s="235"/>
      <c r="IE23" s="235" t="n">
        <v>0.173</v>
      </c>
      <c r="IF23" s="235"/>
      <c r="IG23" s="235"/>
      <c r="IH23" s="235"/>
      <c r="II23" s="235"/>
      <c r="IJ23" s="235" t="n">
        <v>0.173</v>
      </c>
      <c r="IK23" s="235"/>
      <c r="IL23" s="235"/>
      <c r="IM23" s="235"/>
      <c r="IN23" s="235"/>
      <c r="IO23" s="235" t="n">
        <v>0.173</v>
      </c>
      <c r="IP23" s="235"/>
      <c r="IQ23" s="235"/>
      <c r="IR23" s="235"/>
      <c r="IS23" s="235"/>
      <c r="IT23" s="235" t="n">
        <v>0.173</v>
      </c>
      <c r="IU23" s="235"/>
      <c r="IV23" s="235"/>
      <c r="IW23" s="235"/>
      <c r="IX23" s="235"/>
      <c r="IY23" s="235" t="n">
        <v>0.173</v>
      </c>
      <c r="IZ23" s="235"/>
      <c r="JA23" s="235"/>
      <c r="JB23" s="235"/>
      <c r="JC23" s="235"/>
      <c r="JD23" s="235" t="n">
        <v>0.173</v>
      </c>
      <c r="JE23" s="235"/>
      <c r="JF23" s="235"/>
      <c r="JG23" s="235"/>
      <c r="JH23" s="235"/>
      <c r="JI23" s="232" t="n">
        <v>0.1733</v>
      </c>
      <c r="JJ23" s="232"/>
      <c r="JK23" s="232"/>
      <c r="JL23" s="232"/>
      <c r="JM23" s="232"/>
      <c r="JN23" s="235" t="n">
        <v>0.173</v>
      </c>
      <c r="JO23" s="235"/>
      <c r="JP23" s="235"/>
      <c r="JQ23" s="235"/>
      <c r="JR23" s="235"/>
      <c r="JS23" s="233" t="n">
        <f aca="false">MZ23/27101.386</f>
        <v>2.89881853274958</v>
      </c>
      <c r="JT23" s="233"/>
      <c r="JU23" s="233"/>
      <c r="JV23" s="233"/>
      <c r="JW23" s="233"/>
      <c r="JX23" s="233" t="n">
        <f aca="false">NE23/27101.385</f>
        <v>2.89881863971159</v>
      </c>
      <c r="JY23" s="233"/>
      <c r="JZ23" s="233"/>
      <c r="KA23" s="233"/>
      <c r="KB23" s="233"/>
      <c r="KC23" s="233" t="n">
        <f aca="false">NJ23/27101.385</f>
        <v>2.89881863971159</v>
      </c>
      <c r="KD23" s="233"/>
      <c r="KE23" s="233"/>
      <c r="KF23" s="233"/>
      <c r="KG23" s="233"/>
      <c r="KH23" s="233" t="n">
        <f aca="false">NO23/27101.385</f>
        <v>2.89881863971159</v>
      </c>
      <c r="KI23" s="233"/>
      <c r="KJ23" s="233"/>
      <c r="KK23" s="233"/>
      <c r="KL23" s="233"/>
      <c r="KM23" s="233" t="n">
        <f aca="false">NT23/27101.385</f>
        <v>2.89881863971159</v>
      </c>
      <c r="KN23" s="233"/>
      <c r="KO23" s="233"/>
      <c r="KP23" s="233"/>
      <c r="KQ23" s="233"/>
      <c r="KR23" s="233" t="n">
        <f aca="false">NY23/27101.385</f>
        <v>2.89881863971159</v>
      </c>
      <c r="KS23" s="233"/>
      <c r="KT23" s="233"/>
      <c r="KU23" s="233"/>
      <c r="KV23" s="233"/>
      <c r="KW23" s="233" t="n">
        <f aca="false">OD23/27101.385</f>
        <v>2.89881863971159</v>
      </c>
      <c r="KX23" s="233"/>
      <c r="KY23" s="233"/>
      <c r="KZ23" s="233"/>
      <c r="LA23" s="233"/>
      <c r="LB23" s="233" t="n">
        <f aca="false">OI23/27101.385</f>
        <v>2.89881863971159</v>
      </c>
      <c r="LC23" s="233"/>
      <c r="LD23" s="233"/>
      <c r="LE23" s="233"/>
      <c r="LF23" s="233"/>
      <c r="LG23" s="233" t="n">
        <f aca="false">ON23/27101.385</f>
        <v>2.89881863971159</v>
      </c>
      <c r="LH23" s="233"/>
      <c r="LI23" s="233"/>
      <c r="LJ23" s="233"/>
      <c r="LK23" s="233"/>
      <c r="LL23" s="233" t="n">
        <f aca="false">OS23/27101.385</f>
        <v>2.89881863971159</v>
      </c>
      <c r="LM23" s="233"/>
      <c r="LN23" s="233"/>
      <c r="LO23" s="233"/>
      <c r="LP23" s="233"/>
      <c r="LQ23" s="233" t="n">
        <f aca="false">OX23/27101.385</f>
        <v>2.89881863971159</v>
      </c>
      <c r="LR23" s="233"/>
      <c r="LS23" s="233"/>
      <c r="LT23" s="233"/>
      <c r="LU23" s="233"/>
      <c r="LV23" s="233" t="n">
        <f aca="false">PC23/27101.385</f>
        <v>2.89881863971159</v>
      </c>
      <c r="LW23" s="233"/>
      <c r="LX23" s="233"/>
      <c r="LY23" s="233"/>
      <c r="LZ23" s="233"/>
      <c r="MA23" s="233" t="n">
        <f aca="false">PH23/27101.385</f>
        <v>2.89881863971159</v>
      </c>
      <c r="MB23" s="233"/>
      <c r="MC23" s="233"/>
      <c r="MD23" s="233"/>
      <c r="ME23" s="233"/>
      <c r="MF23" s="233" t="n">
        <f aca="false">PM23/27101.385</f>
        <v>2.89881863971159</v>
      </c>
      <c r="MG23" s="233"/>
      <c r="MH23" s="233"/>
      <c r="MI23" s="233"/>
      <c r="MJ23" s="233"/>
      <c r="MK23" s="233" t="n">
        <f aca="false">PR23/27101.385</f>
        <v>2.89881863971159</v>
      </c>
      <c r="ML23" s="233"/>
      <c r="MM23" s="233"/>
      <c r="MN23" s="233"/>
      <c r="MO23" s="233"/>
      <c r="MP23" s="233" t="n">
        <f aca="false">PW23/27101.385</f>
        <v>2.89881863971159</v>
      </c>
      <c r="MQ23" s="233"/>
      <c r="MR23" s="233"/>
      <c r="MS23" s="233"/>
      <c r="MT23" s="233"/>
      <c r="MU23" s="233" t="n">
        <f aca="false">QB23/27101.385</f>
        <v>2.89881863971159</v>
      </c>
      <c r="MV23" s="233"/>
      <c r="MW23" s="233"/>
      <c r="MX23" s="233"/>
      <c r="MY23" s="233"/>
      <c r="MZ23" s="234" t="n">
        <v>78562</v>
      </c>
      <c r="NA23" s="234"/>
      <c r="NB23" s="234"/>
      <c r="NC23" s="234"/>
      <c r="ND23" s="234"/>
      <c r="NE23" s="234" t="n">
        <v>78562</v>
      </c>
      <c r="NF23" s="234"/>
      <c r="NG23" s="234"/>
      <c r="NH23" s="234"/>
      <c r="NI23" s="234"/>
      <c r="NJ23" s="234" t="n">
        <v>78562</v>
      </c>
      <c r="NK23" s="234"/>
      <c r="NL23" s="234"/>
      <c r="NM23" s="234"/>
      <c r="NN23" s="234"/>
      <c r="NO23" s="234" t="n">
        <v>78562</v>
      </c>
      <c r="NP23" s="234"/>
      <c r="NQ23" s="234"/>
      <c r="NR23" s="234"/>
      <c r="NS23" s="234"/>
      <c r="NT23" s="234" t="n">
        <v>78562</v>
      </c>
      <c r="NU23" s="234"/>
      <c r="NV23" s="234"/>
      <c r="NW23" s="234"/>
      <c r="NX23" s="234"/>
      <c r="NY23" s="234" t="n">
        <v>78562</v>
      </c>
      <c r="NZ23" s="234"/>
      <c r="OA23" s="234"/>
      <c r="OB23" s="234"/>
      <c r="OC23" s="234"/>
      <c r="OD23" s="234" t="n">
        <v>78562</v>
      </c>
      <c r="OE23" s="234"/>
      <c r="OF23" s="234"/>
      <c r="OG23" s="234"/>
      <c r="OH23" s="234"/>
      <c r="OI23" s="234" t="n">
        <v>78562</v>
      </c>
      <c r="OJ23" s="234"/>
      <c r="OK23" s="234"/>
      <c r="OL23" s="234"/>
      <c r="OM23" s="234"/>
      <c r="ON23" s="234" t="n">
        <v>78562</v>
      </c>
      <c r="OO23" s="234"/>
      <c r="OP23" s="234"/>
      <c r="OQ23" s="234"/>
      <c r="OR23" s="234"/>
      <c r="OS23" s="234" t="n">
        <v>78562</v>
      </c>
      <c r="OT23" s="234"/>
      <c r="OU23" s="234"/>
      <c r="OV23" s="234"/>
      <c r="OW23" s="234"/>
      <c r="OX23" s="234" t="n">
        <v>78562</v>
      </c>
      <c r="OY23" s="234"/>
      <c r="OZ23" s="234"/>
      <c r="PA23" s="234"/>
      <c r="PB23" s="234"/>
      <c r="PC23" s="234" t="n">
        <v>78562</v>
      </c>
      <c r="PD23" s="234"/>
      <c r="PE23" s="234"/>
      <c r="PF23" s="234"/>
      <c r="PG23" s="234"/>
      <c r="PH23" s="234" t="n">
        <v>78562</v>
      </c>
      <c r="PI23" s="234"/>
      <c r="PJ23" s="234"/>
      <c r="PK23" s="234"/>
      <c r="PL23" s="234"/>
      <c r="PM23" s="234" t="n">
        <v>78562</v>
      </c>
      <c r="PN23" s="234"/>
      <c r="PO23" s="234"/>
      <c r="PP23" s="234"/>
      <c r="PQ23" s="234"/>
      <c r="PR23" s="234" t="n">
        <v>78562</v>
      </c>
      <c r="PS23" s="234"/>
      <c r="PT23" s="234"/>
      <c r="PU23" s="234"/>
      <c r="PV23" s="234"/>
      <c r="PW23" s="234" t="n">
        <v>78562</v>
      </c>
      <c r="PX23" s="234"/>
      <c r="PY23" s="234"/>
      <c r="PZ23" s="234"/>
      <c r="QA23" s="234"/>
      <c r="QB23" s="234" t="n">
        <v>78562</v>
      </c>
      <c r="QC23" s="234"/>
      <c r="QD23" s="234"/>
      <c r="QE23" s="234"/>
      <c r="QF23" s="234"/>
      <c r="QG23" s="30"/>
    </row>
    <row r="24" s="2" customFormat="true" ht="15" hidden="false" customHeight="true" outlineLevel="0" collapsed="false">
      <c r="A24" s="236" t="s">
        <v>780</v>
      </c>
      <c r="B24" s="236"/>
      <c r="C24" s="236"/>
      <c r="D24" s="237" t="s">
        <v>833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2" t="n">
        <v>0</v>
      </c>
      <c r="Y24" s="232"/>
      <c r="Z24" s="232"/>
      <c r="AA24" s="232"/>
      <c r="AB24" s="232"/>
      <c r="AC24" s="232" t="n">
        <v>0</v>
      </c>
      <c r="AD24" s="232"/>
      <c r="AE24" s="232"/>
      <c r="AF24" s="232"/>
      <c r="AG24" s="232"/>
      <c r="AH24" s="232" t="n">
        <v>1.24</v>
      </c>
      <c r="AI24" s="232"/>
      <c r="AJ24" s="232"/>
      <c r="AK24" s="232"/>
      <c r="AL24" s="232"/>
      <c r="AM24" s="232" t="n">
        <v>1.17</v>
      </c>
      <c r="AN24" s="232"/>
      <c r="AO24" s="232"/>
      <c r="AP24" s="232"/>
      <c r="AQ24" s="232"/>
      <c r="AR24" s="232" t="n">
        <v>0.92</v>
      </c>
      <c r="AS24" s="232"/>
      <c r="AT24" s="232"/>
      <c r="AU24" s="232"/>
      <c r="AV24" s="232"/>
      <c r="AW24" s="232" t="n">
        <v>0.87</v>
      </c>
      <c r="AX24" s="232"/>
      <c r="AY24" s="232"/>
      <c r="AZ24" s="232"/>
      <c r="BA24" s="232"/>
      <c r="BB24" s="232" t="n">
        <v>0.78</v>
      </c>
      <c r="BC24" s="232"/>
      <c r="BD24" s="232"/>
      <c r="BE24" s="232"/>
      <c r="BF24" s="232"/>
      <c r="BG24" s="232" t="n">
        <v>0.69</v>
      </c>
      <c r="BH24" s="232"/>
      <c r="BI24" s="232"/>
      <c r="BJ24" s="232"/>
      <c r="BK24" s="232"/>
      <c r="BL24" s="232" t="n">
        <v>0.62</v>
      </c>
      <c r="BM24" s="232"/>
      <c r="BN24" s="232"/>
      <c r="BO24" s="232"/>
      <c r="BP24" s="232"/>
      <c r="BQ24" s="232" t="n">
        <v>0.58</v>
      </c>
      <c r="BR24" s="232"/>
      <c r="BS24" s="232"/>
      <c r="BT24" s="232"/>
      <c r="BU24" s="232"/>
      <c r="BV24" s="232" t="n">
        <v>0.46</v>
      </c>
      <c r="BW24" s="232"/>
      <c r="BX24" s="232"/>
      <c r="BY24" s="232"/>
      <c r="BZ24" s="232"/>
      <c r="CA24" s="232" t="n">
        <v>0.42</v>
      </c>
      <c r="CB24" s="232"/>
      <c r="CC24" s="232"/>
      <c r="CD24" s="232"/>
      <c r="CE24" s="232"/>
      <c r="CF24" s="232" t="n">
        <v>0.38</v>
      </c>
      <c r="CG24" s="232"/>
      <c r="CH24" s="232"/>
      <c r="CI24" s="232"/>
      <c r="CJ24" s="232"/>
      <c r="CK24" s="232" t="n">
        <v>0.36</v>
      </c>
      <c r="CL24" s="232"/>
      <c r="CM24" s="232"/>
      <c r="CN24" s="232"/>
      <c r="CO24" s="232"/>
      <c r="CP24" s="232" t="n">
        <v>0.34</v>
      </c>
      <c r="CQ24" s="232"/>
      <c r="CR24" s="232"/>
      <c r="CS24" s="232"/>
      <c r="CT24" s="232"/>
      <c r="CU24" s="232" t="n">
        <v>0.32</v>
      </c>
      <c r="CV24" s="232"/>
      <c r="CW24" s="232"/>
      <c r="CX24" s="232"/>
      <c r="CY24" s="232"/>
      <c r="CZ24" s="232" t="n">
        <v>0.3</v>
      </c>
      <c r="DA24" s="232"/>
      <c r="DB24" s="232"/>
      <c r="DC24" s="232"/>
      <c r="DD24" s="232"/>
      <c r="DE24" s="232" t="s">
        <v>834</v>
      </c>
      <c r="DF24" s="232"/>
      <c r="DG24" s="232"/>
      <c r="DH24" s="232"/>
      <c r="DI24" s="232"/>
      <c r="DJ24" s="232" t="s">
        <v>834</v>
      </c>
      <c r="DK24" s="232"/>
      <c r="DL24" s="232"/>
      <c r="DM24" s="232"/>
      <c r="DN24" s="232"/>
      <c r="DO24" s="232" t="s">
        <v>834</v>
      </c>
      <c r="DP24" s="232"/>
      <c r="DQ24" s="232"/>
      <c r="DR24" s="232"/>
      <c r="DS24" s="232"/>
      <c r="DT24" s="232" t="s">
        <v>834</v>
      </c>
      <c r="DU24" s="232"/>
      <c r="DV24" s="232"/>
      <c r="DW24" s="232"/>
      <c r="DX24" s="232"/>
      <c r="DY24" s="232" t="s">
        <v>834</v>
      </c>
      <c r="DZ24" s="232"/>
      <c r="EA24" s="232"/>
      <c r="EB24" s="232"/>
      <c r="EC24" s="232"/>
      <c r="ED24" s="232" t="s">
        <v>834</v>
      </c>
      <c r="EE24" s="232"/>
      <c r="EF24" s="232"/>
      <c r="EG24" s="232"/>
      <c r="EH24" s="232"/>
      <c r="EI24" s="232" t="s">
        <v>834</v>
      </c>
      <c r="EJ24" s="232"/>
      <c r="EK24" s="232"/>
      <c r="EL24" s="232"/>
      <c r="EM24" s="232"/>
      <c r="EN24" s="232" t="s">
        <v>834</v>
      </c>
      <c r="EO24" s="232"/>
      <c r="EP24" s="232"/>
      <c r="EQ24" s="232"/>
      <c r="ER24" s="232"/>
      <c r="ES24" s="232" t="s">
        <v>834</v>
      </c>
      <c r="ET24" s="232"/>
      <c r="EU24" s="232"/>
      <c r="EV24" s="232"/>
      <c r="EW24" s="232"/>
      <c r="EX24" s="232" t="s">
        <v>834</v>
      </c>
      <c r="EY24" s="232"/>
      <c r="EZ24" s="232"/>
      <c r="FA24" s="232"/>
      <c r="FB24" s="232"/>
      <c r="FC24" s="232" t="s">
        <v>834</v>
      </c>
      <c r="FD24" s="232"/>
      <c r="FE24" s="232"/>
      <c r="FF24" s="232"/>
      <c r="FG24" s="232"/>
      <c r="FH24" s="232" t="s">
        <v>834</v>
      </c>
      <c r="FI24" s="232"/>
      <c r="FJ24" s="232"/>
      <c r="FK24" s="232"/>
      <c r="FL24" s="232"/>
      <c r="FM24" s="232" t="s">
        <v>834</v>
      </c>
      <c r="FN24" s="232"/>
      <c r="FO24" s="232"/>
      <c r="FP24" s="232"/>
      <c r="FQ24" s="232"/>
      <c r="FR24" s="232" t="s">
        <v>834</v>
      </c>
      <c r="FS24" s="232"/>
      <c r="FT24" s="232"/>
      <c r="FU24" s="232"/>
      <c r="FV24" s="232"/>
      <c r="FW24" s="232" t="s">
        <v>834</v>
      </c>
      <c r="FX24" s="232"/>
      <c r="FY24" s="232"/>
      <c r="FZ24" s="232"/>
      <c r="GA24" s="232"/>
      <c r="GB24" s="232" t="s">
        <v>834</v>
      </c>
      <c r="GC24" s="232"/>
      <c r="GD24" s="232"/>
      <c r="GE24" s="232"/>
      <c r="GF24" s="232"/>
      <c r="GG24" s="232" t="s">
        <v>834</v>
      </c>
      <c r="GH24" s="232"/>
      <c r="GI24" s="232"/>
      <c r="GJ24" s="232"/>
      <c r="GK24" s="232"/>
      <c r="GL24" s="232" t="s">
        <v>834</v>
      </c>
      <c r="GM24" s="232"/>
      <c r="GN24" s="232"/>
      <c r="GO24" s="232"/>
      <c r="GP24" s="232"/>
      <c r="GQ24" s="232" t="s">
        <v>834</v>
      </c>
      <c r="GR24" s="232"/>
      <c r="GS24" s="232"/>
      <c r="GT24" s="232"/>
      <c r="GU24" s="232"/>
      <c r="GV24" s="232" t="s">
        <v>834</v>
      </c>
      <c r="GW24" s="232"/>
      <c r="GX24" s="232"/>
      <c r="GY24" s="232"/>
      <c r="GZ24" s="232"/>
      <c r="HA24" s="232" t="s">
        <v>834</v>
      </c>
      <c r="HB24" s="232"/>
      <c r="HC24" s="232"/>
      <c r="HD24" s="232"/>
      <c r="HE24" s="232"/>
      <c r="HF24" s="232" t="s">
        <v>834</v>
      </c>
      <c r="HG24" s="232"/>
      <c r="HH24" s="232"/>
      <c r="HI24" s="232"/>
      <c r="HJ24" s="232"/>
      <c r="HK24" s="232" t="s">
        <v>834</v>
      </c>
      <c r="HL24" s="232"/>
      <c r="HM24" s="232"/>
      <c r="HN24" s="232"/>
      <c r="HO24" s="232"/>
      <c r="HP24" s="232" t="s">
        <v>834</v>
      </c>
      <c r="HQ24" s="232"/>
      <c r="HR24" s="232"/>
      <c r="HS24" s="232"/>
      <c r="HT24" s="232"/>
      <c r="HU24" s="232" t="s">
        <v>834</v>
      </c>
      <c r="HV24" s="232"/>
      <c r="HW24" s="232"/>
      <c r="HX24" s="232"/>
      <c r="HY24" s="232"/>
      <c r="HZ24" s="232" t="s">
        <v>834</v>
      </c>
      <c r="IA24" s="232"/>
      <c r="IB24" s="232"/>
      <c r="IC24" s="232"/>
      <c r="ID24" s="232"/>
      <c r="IE24" s="232" t="s">
        <v>834</v>
      </c>
      <c r="IF24" s="232"/>
      <c r="IG24" s="232"/>
      <c r="IH24" s="232"/>
      <c r="II24" s="232"/>
      <c r="IJ24" s="232" t="s">
        <v>834</v>
      </c>
      <c r="IK24" s="232"/>
      <c r="IL24" s="232"/>
      <c r="IM24" s="232"/>
      <c r="IN24" s="232"/>
      <c r="IO24" s="232" t="s">
        <v>834</v>
      </c>
      <c r="IP24" s="232"/>
      <c r="IQ24" s="232"/>
      <c r="IR24" s="232"/>
      <c r="IS24" s="232"/>
      <c r="IT24" s="232" t="s">
        <v>834</v>
      </c>
      <c r="IU24" s="232"/>
      <c r="IV24" s="232"/>
      <c r="IW24" s="232"/>
      <c r="IX24" s="232"/>
      <c r="IY24" s="232" t="s">
        <v>834</v>
      </c>
      <c r="IZ24" s="232"/>
      <c r="JA24" s="232"/>
      <c r="JB24" s="232"/>
      <c r="JC24" s="232"/>
      <c r="JD24" s="232" t="s">
        <v>834</v>
      </c>
      <c r="JE24" s="232"/>
      <c r="JF24" s="232"/>
      <c r="JG24" s="232"/>
      <c r="JH24" s="232"/>
      <c r="JI24" s="232" t="s">
        <v>834</v>
      </c>
      <c r="JJ24" s="232"/>
      <c r="JK24" s="232"/>
      <c r="JL24" s="232"/>
      <c r="JM24" s="232"/>
      <c r="JN24" s="232" t="s">
        <v>834</v>
      </c>
      <c r="JO24" s="232"/>
      <c r="JP24" s="232"/>
      <c r="JQ24" s="232"/>
      <c r="JR24" s="232"/>
      <c r="JS24" s="232" t="n">
        <v>0</v>
      </c>
      <c r="JT24" s="232"/>
      <c r="JU24" s="232"/>
      <c r="JV24" s="232"/>
      <c r="JW24" s="232"/>
      <c r="JX24" s="232" t="n">
        <v>0</v>
      </c>
      <c r="JY24" s="232"/>
      <c r="JZ24" s="232"/>
      <c r="KA24" s="232"/>
      <c r="KB24" s="232"/>
      <c r="KC24" s="232" t="n">
        <v>3.103</v>
      </c>
      <c r="KD24" s="232"/>
      <c r="KE24" s="232"/>
      <c r="KF24" s="232"/>
      <c r="KG24" s="232"/>
      <c r="KH24" s="232" t="n">
        <v>3.019</v>
      </c>
      <c r="KI24" s="232"/>
      <c r="KJ24" s="232"/>
      <c r="KK24" s="232"/>
      <c r="KL24" s="232"/>
      <c r="KM24" s="232" t="n">
        <v>2.937</v>
      </c>
      <c r="KN24" s="232"/>
      <c r="KO24" s="232"/>
      <c r="KP24" s="232"/>
      <c r="KQ24" s="232"/>
      <c r="KR24" s="232" t="n">
        <v>2.852</v>
      </c>
      <c r="KS24" s="232"/>
      <c r="KT24" s="232"/>
      <c r="KU24" s="232"/>
      <c r="KV24" s="232"/>
      <c r="KW24" s="232" t="n">
        <v>2.808</v>
      </c>
      <c r="KX24" s="232"/>
      <c r="KY24" s="232"/>
      <c r="KZ24" s="232"/>
      <c r="LA24" s="232"/>
      <c r="LB24" s="232" t="n">
        <v>2.783</v>
      </c>
      <c r="LC24" s="232"/>
      <c r="LD24" s="232"/>
      <c r="LE24" s="232"/>
      <c r="LF24" s="232"/>
      <c r="LG24" s="232" t="n">
        <v>2.758</v>
      </c>
      <c r="LH24" s="232"/>
      <c r="LI24" s="232"/>
      <c r="LJ24" s="232"/>
      <c r="LK24" s="232"/>
      <c r="LL24" s="232" t="n">
        <v>2.708</v>
      </c>
      <c r="LM24" s="232"/>
      <c r="LN24" s="232"/>
      <c r="LO24" s="232"/>
      <c r="LP24" s="232"/>
      <c r="LQ24" s="232" t="n">
        <v>2.659</v>
      </c>
      <c r="LR24" s="232"/>
      <c r="LS24" s="232"/>
      <c r="LT24" s="232"/>
      <c r="LU24" s="232"/>
      <c r="LV24" s="232" t="n">
        <v>2.609</v>
      </c>
      <c r="LW24" s="232"/>
      <c r="LX24" s="232"/>
      <c r="LY24" s="232"/>
      <c r="LZ24" s="232"/>
      <c r="MA24" s="232" t="n">
        <v>2.589</v>
      </c>
      <c r="MB24" s="232"/>
      <c r="MC24" s="232"/>
      <c r="MD24" s="232"/>
      <c r="ME24" s="232"/>
      <c r="MF24" s="232" t="n">
        <v>2.509</v>
      </c>
      <c r="MG24" s="232"/>
      <c r="MH24" s="232"/>
      <c r="MI24" s="232"/>
      <c r="MJ24" s="232"/>
      <c r="MK24" s="232" t="n">
        <v>2.46</v>
      </c>
      <c r="ML24" s="232"/>
      <c r="MM24" s="232"/>
      <c r="MN24" s="232"/>
      <c r="MO24" s="232"/>
      <c r="MP24" s="232" t="n">
        <v>2.41</v>
      </c>
      <c r="MQ24" s="232"/>
      <c r="MR24" s="232"/>
      <c r="MS24" s="232"/>
      <c r="MT24" s="232"/>
      <c r="MU24" s="232" t="n">
        <v>2.36</v>
      </c>
      <c r="MV24" s="232"/>
      <c r="MW24" s="232"/>
      <c r="MX24" s="232"/>
      <c r="MY24" s="232"/>
      <c r="MZ24" s="234" t="n">
        <v>221264</v>
      </c>
      <c r="NA24" s="234"/>
      <c r="NB24" s="234"/>
      <c r="NC24" s="234"/>
      <c r="ND24" s="234"/>
      <c r="NE24" s="234" t="n">
        <v>221876</v>
      </c>
      <c r="NF24" s="234"/>
      <c r="NG24" s="234"/>
      <c r="NH24" s="234"/>
      <c r="NI24" s="234"/>
      <c r="NJ24" s="234" t="n">
        <v>221876</v>
      </c>
      <c r="NK24" s="234"/>
      <c r="NL24" s="234"/>
      <c r="NM24" s="234"/>
      <c r="NN24" s="234"/>
      <c r="NO24" s="234" t="n">
        <v>215861</v>
      </c>
      <c r="NP24" s="234"/>
      <c r="NQ24" s="234"/>
      <c r="NR24" s="234"/>
      <c r="NS24" s="234"/>
      <c r="NT24" s="234" t="n">
        <v>209969</v>
      </c>
      <c r="NU24" s="234"/>
      <c r="NV24" s="234"/>
      <c r="NW24" s="234"/>
      <c r="NX24" s="234"/>
      <c r="NY24" s="234" t="n">
        <v>203880</v>
      </c>
      <c r="NZ24" s="234"/>
      <c r="OA24" s="234"/>
      <c r="OB24" s="234"/>
      <c r="OC24" s="234"/>
      <c r="OD24" s="234" t="n">
        <v>200738</v>
      </c>
      <c r="OE24" s="234"/>
      <c r="OF24" s="234"/>
      <c r="OG24" s="234"/>
      <c r="OH24" s="234"/>
      <c r="OI24" s="234" t="n">
        <v>198961</v>
      </c>
      <c r="OJ24" s="234"/>
      <c r="OK24" s="234"/>
      <c r="OL24" s="234"/>
      <c r="OM24" s="234"/>
      <c r="ON24" s="234" t="n">
        <v>197184</v>
      </c>
      <c r="OO24" s="234"/>
      <c r="OP24" s="234"/>
      <c r="OQ24" s="234"/>
      <c r="OR24" s="234"/>
      <c r="OS24" s="234" t="n">
        <v>193630</v>
      </c>
      <c r="OT24" s="234"/>
      <c r="OU24" s="234"/>
      <c r="OV24" s="234"/>
      <c r="OW24" s="234"/>
      <c r="OX24" s="234" t="n">
        <v>190076</v>
      </c>
      <c r="OY24" s="234"/>
      <c r="OZ24" s="234"/>
      <c r="PA24" s="234"/>
      <c r="PB24" s="234"/>
      <c r="PC24" s="234" t="n">
        <v>186522</v>
      </c>
      <c r="PD24" s="234"/>
      <c r="PE24" s="234"/>
      <c r="PF24" s="234"/>
      <c r="PG24" s="234"/>
      <c r="PH24" s="234" t="n">
        <v>177592</v>
      </c>
      <c r="PI24" s="234"/>
      <c r="PJ24" s="234"/>
      <c r="PK24" s="234"/>
      <c r="PL24" s="234"/>
      <c r="PM24" s="234" t="n">
        <v>174038</v>
      </c>
      <c r="PN24" s="234"/>
      <c r="PO24" s="234"/>
      <c r="PP24" s="234"/>
      <c r="PQ24" s="234"/>
      <c r="PR24" s="234" t="n">
        <v>170484</v>
      </c>
      <c r="PS24" s="234"/>
      <c r="PT24" s="234"/>
      <c r="PU24" s="234"/>
      <c r="PV24" s="234"/>
      <c r="PW24" s="234" t="n">
        <v>166930</v>
      </c>
      <c r="PX24" s="234"/>
      <c r="PY24" s="234"/>
      <c r="PZ24" s="234"/>
      <c r="QA24" s="234"/>
      <c r="QB24" s="234" t="n">
        <v>163376</v>
      </c>
      <c r="QC24" s="234"/>
      <c r="QD24" s="234"/>
      <c r="QE24" s="234"/>
      <c r="QF24" s="234"/>
      <c r="QG24" s="30"/>
      <c r="QH24" s="30"/>
      <c r="QI24" s="30"/>
      <c r="QJ24" s="30"/>
    </row>
    <row r="25" customFormat="false" ht="12.75" hidden="false" customHeight="false" outlineLevel="0" collapsed="false">
      <c r="MY25" s="238"/>
      <c r="MZ25" s="238"/>
      <c r="NA25" s="238"/>
      <c r="NB25" s="238"/>
      <c r="NC25" s="238"/>
      <c r="ND25" s="238"/>
      <c r="NE25" s="238"/>
      <c r="NF25" s="238"/>
      <c r="NG25" s="238"/>
      <c r="NH25" s="238"/>
      <c r="NI25" s="238"/>
      <c r="NJ25" s="238"/>
      <c r="NK25" s="238"/>
      <c r="NL25" s="238"/>
      <c r="NM25" s="238"/>
      <c r="NN25" s="238"/>
      <c r="NO25" s="238"/>
      <c r="NP25" s="238"/>
      <c r="NQ25" s="238"/>
      <c r="NR25" s="238"/>
      <c r="NS25" s="238"/>
      <c r="NT25" s="238"/>
      <c r="NU25" s="238"/>
      <c r="NV25" s="238"/>
      <c r="NW25" s="238"/>
      <c r="NX25" s="238"/>
      <c r="NY25" s="238"/>
      <c r="NZ25" s="238"/>
      <c r="OA25" s="238"/>
      <c r="OB25" s="238"/>
      <c r="OC25" s="238"/>
      <c r="OD25" s="238"/>
      <c r="OE25" s="238"/>
      <c r="OF25" s="238"/>
      <c r="OG25" s="238"/>
      <c r="OH25" s="238"/>
      <c r="OI25" s="238"/>
      <c r="OJ25" s="238"/>
      <c r="OK25" s="238"/>
      <c r="OL25" s="238"/>
      <c r="OM25" s="238"/>
      <c r="ON25" s="238"/>
      <c r="OO25" s="238"/>
      <c r="OP25" s="238"/>
      <c r="OQ25" s="238"/>
      <c r="OR25" s="238"/>
      <c r="OS25" s="238"/>
      <c r="OT25" s="238"/>
      <c r="OU25" s="238"/>
      <c r="OV25" s="238"/>
      <c r="OW25" s="238"/>
      <c r="OX25" s="238"/>
      <c r="OY25" s="238"/>
      <c r="OZ25" s="238"/>
      <c r="PA25" s="238"/>
      <c r="PB25" s="238"/>
      <c r="PC25" s="238"/>
      <c r="PD25" s="238"/>
      <c r="PE25" s="238"/>
      <c r="PF25" s="238"/>
      <c r="PG25" s="238"/>
      <c r="PH25" s="238"/>
      <c r="PI25" s="238"/>
      <c r="PJ25" s="238"/>
      <c r="PK25" s="238"/>
      <c r="PL25" s="238"/>
      <c r="PM25" s="238"/>
      <c r="PN25" s="238"/>
      <c r="PO25" s="238"/>
      <c r="PP25" s="238"/>
      <c r="PQ25" s="238"/>
      <c r="PR25" s="238"/>
      <c r="PS25" s="238"/>
      <c r="PT25" s="238"/>
      <c r="PU25" s="238"/>
      <c r="PV25" s="238"/>
      <c r="PW25" s="238"/>
      <c r="PX25" s="238"/>
      <c r="PY25" s="238"/>
      <c r="PZ25" s="238"/>
      <c r="QA25" s="238"/>
      <c r="QB25" s="238"/>
      <c r="QC25" s="238"/>
      <c r="QD25" s="238"/>
      <c r="QE25" s="238"/>
      <c r="QF25" s="238"/>
      <c r="QG25" s="238"/>
      <c r="QH25" s="238"/>
      <c r="QI25" s="238"/>
      <c r="QJ25" s="238"/>
    </row>
    <row r="26" customFormat="false" ht="12.75" hidden="false" customHeight="false" outlineLevel="0" collapsed="false">
      <c r="X26" s="239"/>
      <c r="Y26" s="239"/>
      <c r="Z26" s="239"/>
      <c r="AA26" s="239"/>
      <c r="DE26" s="239"/>
      <c r="DF26" s="239"/>
      <c r="DG26" s="239"/>
      <c r="DH26" s="239"/>
      <c r="GL26" s="239"/>
      <c r="GM26" s="239"/>
      <c r="GN26" s="239"/>
      <c r="GO26" s="239"/>
      <c r="JS26" s="239"/>
      <c r="JT26" s="239"/>
      <c r="JU26" s="239"/>
      <c r="JV26" s="239"/>
      <c r="MY26" s="238"/>
      <c r="MZ26" s="238"/>
      <c r="NA26" s="238"/>
      <c r="NB26" s="238"/>
      <c r="NC26" s="238"/>
      <c r="ND26" s="238"/>
      <c r="NE26" s="238"/>
      <c r="NF26" s="238"/>
      <c r="NG26" s="238"/>
      <c r="NH26" s="238"/>
      <c r="NI26" s="238"/>
      <c r="NJ26" s="238"/>
      <c r="NK26" s="238"/>
      <c r="NL26" s="238"/>
      <c r="NM26" s="238"/>
      <c r="NN26" s="238"/>
      <c r="NO26" s="238"/>
      <c r="NP26" s="238"/>
      <c r="NQ26" s="238"/>
      <c r="NR26" s="238"/>
      <c r="NS26" s="238"/>
      <c r="NT26" s="238"/>
      <c r="NU26" s="238"/>
      <c r="NV26" s="238"/>
      <c r="NW26" s="238"/>
      <c r="NX26" s="238"/>
      <c r="NY26" s="238"/>
      <c r="NZ26" s="238"/>
      <c r="OA26" s="238"/>
      <c r="OB26" s="238"/>
      <c r="OC26" s="238"/>
      <c r="OD26" s="238"/>
      <c r="OE26" s="238"/>
      <c r="OF26" s="238"/>
      <c r="OG26" s="238"/>
      <c r="OH26" s="238"/>
      <c r="OI26" s="238"/>
      <c r="OJ26" s="238"/>
      <c r="OK26" s="238"/>
      <c r="OL26" s="238"/>
      <c r="OM26" s="238"/>
      <c r="ON26" s="238"/>
      <c r="OO26" s="238"/>
      <c r="OP26" s="238"/>
      <c r="OQ26" s="238"/>
      <c r="OR26" s="238"/>
      <c r="OS26" s="238"/>
      <c r="OT26" s="238"/>
      <c r="OU26" s="238"/>
      <c r="OV26" s="238"/>
      <c r="OW26" s="238"/>
      <c r="OX26" s="238"/>
      <c r="OY26" s="238"/>
      <c r="OZ26" s="238"/>
      <c r="PA26" s="238"/>
      <c r="PB26" s="238"/>
      <c r="PC26" s="238"/>
      <c r="PD26" s="238"/>
      <c r="PE26" s="238"/>
      <c r="PF26" s="238"/>
      <c r="PG26" s="238"/>
      <c r="PH26" s="238"/>
      <c r="PI26" s="238"/>
      <c r="PJ26" s="238"/>
      <c r="PK26" s="238"/>
      <c r="PL26" s="238"/>
      <c r="PM26" s="238"/>
      <c r="PN26" s="238"/>
      <c r="PO26" s="238"/>
      <c r="PP26" s="238"/>
      <c r="PQ26" s="238"/>
      <c r="PR26" s="238"/>
      <c r="PS26" s="238"/>
      <c r="PT26" s="238"/>
      <c r="PU26" s="238"/>
      <c r="PV26" s="238"/>
      <c r="PW26" s="238"/>
      <c r="PX26" s="238"/>
      <c r="PY26" s="238"/>
      <c r="PZ26" s="238"/>
      <c r="QA26" s="238"/>
      <c r="QB26" s="238"/>
      <c r="QC26" s="238"/>
      <c r="QD26" s="238"/>
      <c r="QE26" s="238"/>
      <c r="QF26" s="238"/>
      <c r="QG26" s="238"/>
      <c r="QH26" s="238"/>
      <c r="QI26" s="238"/>
      <c r="QJ26" s="238"/>
    </row>
    <row r="28" customFormat="false" ht="12.8" hidden="false" customHeight="false" outlineLevel="0" collapsed="false">
      <c r="A28" s="20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  <c r="IX28" s="219"/>
      <c r="IY28" s="219"/>
      <c r="IZ28" s="219"/>
      <c r="JA28" s="219"/>
      <c r="JB28" s="219"/>
      <c r="JC28" s="219"/>
      <c r="JD28" s="219"/>
      <c r="JE28" s="219"/>
      <c r="JF28" s="219"/>
      <c r="JG28" s="219"/>
      <c r="JH28" s="219"/>
      <c r="JI28" s="219"/>
      <c r="JJ28" s="219"/>
      <c r="JK28" s="219"/>
      <c r="JL28" s="219"/>
      <c r="JM28" s="219"/>
      <c r="JN28" s="219"/>
      <c r="JO28" s="219"/>
      <c r="JP28" s="219"/>
      <c r="JQ28" s="219"/>
      <c r="JR28" s="219"/>
      <c r="JS28" s="219"/>
      <c r="JT28" s="219"/>
      <c r="JU28" s="219"/>
      <c r="JV28" s="219"/>
      <c r="JW28" s="219"/>
      <c r="JX28" s="219"/>
      <c r="JY28" s="219"/>
    </row>
    <row r="29" customFormat="false" ht="12.75" hidden="false" customHeight="false" outlineLevel="0" collapsed="false">
      <c r="A29" s="20" t="s">
        <v>835</v>
      </c>
      <c r="AC29" s="240"/>
      <c r="JP29" s="240"/>
    </row>
  </sheetData>
  <mergeCells count="864">
    <mergeCell ref="A3:QF3"/>
    <mergeCell ref="A4:QF4"/>
    <mergeCell ref="A5:QF5"/>
    <mergeCell ref="A8:C8"/>
    <mergeCell ref="D8:W8"/>
    <mergeCell ref="X8:GK8"/>
    <mergeCell ref="GL8:QF8"/>
    <mergeCell ref="A9:C9"/>
    <mergeCell ref="D9:W9"/>
    <mergeCell ref="X9:DD9"/>
    <mergeCell ref="DE9:GK9"/>
    <mergeCell ref="GL9:JR9"/>
    <mergeCell ref="JS9:MY9"/>
    <mergeCell ref="MZ9:QF9"/>
    <mergeCell ref="A10:C10"/>
    <mergeCell ref="D10:W10"/>
    <mergeCell ref="X10:DD10"/>
    <mergeCell ref="DE10:GK10"/>
    <mergeCell ref="GL10:JR10"/>
    <mergeCell ref="JS10:MY10"/>
    <mergeCell ref="MZ10:QF10"/>
    <mergeCell ref="A11:C11"/>
    <mergeCell ref="D11:W11"/>
    <mergeCell ref="X11:DD11"/>
    <mergeCell ref="DE11:GK11"/>
    <mergeCell ref="GL11:JR11"/>
    <mergeCell ref="JS11:MY11"/>
    <mergeCell ref="MZ11:QF11"/>
    <mergeCell ref="A12:C12"/>
    <mergeCell ref="D12:W12"/>
    <mergeCell ref="X12:DD12"/>
    <mergeCell ref="DE12:GK12"/>
    <mergeCell ref="GL12:JR12"/>
    <mergeCell ref="JS12:MY12"/>
    <mergeCell ref="MZ12:QF12"/>
    <mergeCell ref="A13:C13"/>
    <mergeCell ref="D13:W13"/>
    <mergeCell ref="X13:DD13"/>
    <mergeCell ref="DE13:GK13"/>
    <mergeCell ref="GL13:JR13"/>
    <mergeCell ref="JS13:MY13"/>
    <mergeCell ref="MZ13:QF13"/>
    <mergeCell ref="A14:C14"/>
    <mergeCell ref="D14:W14"/>
    <mergeCell ref="X14:DD14"/>
    <mergeCell ref="DE14:GK14"/>
    <mergeCell ref="GL14:JR14"/>
    <mergeCell ref="JS14:MY14"/>
    <mergeCell ref="MZ14:QF14"/>
    <mergeCell ref="A15:C15"/>
    <mergeCell ref="D15:W15"/>
    <mergeCell ref="X15:AB15"/>
    <mergeCell ref="AC15:DD15"/>
    <mergeCell ref="DE15:DI15"/>
    <mergeCell ref="DJ15:GK15"/>
    <mergeCell ref="GL15:GP15"/>
    <mergeCell ref="GQ15:JR15"/>
    <mergeCell ref="JS15:JW15"/>
    <mergeCell ref="JX15:MY15"/>
    <mergeCell ref="MZ15:ND15"/>
    <mergeCell ref="NE15:QF15"/>
    <mergeCell ref="A16:C16"/>
    <mergeCell ref="D16:W16"/>
    <mergeCell ref="X16:AB16"/>
    <mergeCell ref="AC16:AG16"/>
    <mergeCell ref="AH16:AL16"/>
    <mergeCell ref="AM16:AQ16"/>
    <mergeCell ref="AR16:AV16"/>
    <mergeCell ref="AW16:BA16"/>
    <mergeCell ref="BB16:BF16"/>
    <mergeCell ref="BG16:BK16"/>
    <mergeCell ref="BL16:BP16"/>
    <mergeCell ref="BQ16:BU16"/>
    <mergeCell ref="BV16:BZ16"/>
    <mergeCell ref="CA16:CE16"/>
    <mergeCell ref="CF16:CJ16"/>
    <mergeCell ref="CK16:CO16"/>
    <mergeCell ref="CP16:CT16"/>
    <mergeCell ref="CU16:CY16"/>
    <mergeCell ref="CZ16:DD16"/>
    <mergeCell ref="DE16:DI16"/>
    <mergeCell ref="DJ16:DN16"/>
    <mergeCell ref="DO16:DS16"/>
    <mergeCell ref="DT16:DX16"/>
    <mergeCell ref="DY16:EC16"/>
    <mergeCell ref="ED16:EH16"/>
    <mergeCell ref="EI16:EM16"/>
    <mergeCell ref="EN16:ER16"/>
    <mergeCell ref="ES16:EW16"/>
    <mergeCell ref="EX16:FB16"/>
    <mergeCell ref="FC16:FG16"/>
    <mergeCell ref="FH16:FL16"/>
    <mergeCell ref="FM16:FQ16"/>
    <mergeCell ref="FR16:FV16"/>
    <mergeCell ref="FW16:GA16"/>
    <mergeCell ref="GB16:GF16"/>
    <mergeCell ref="GG16:GK16"/>
    <mergeCell ref="GL16:GP16"/>
    <mergeCell ref="GQ16:GU16"/>
    <mergeCell ref="GV16:GZ16"/>
    <mergeCell ref="HA16:HE16"/>
    <mergeCell ref="HF16:HJ16"/>
    <mergeCell ref="HK16:HO16"/>
    <mergeCell ref="HP16:HT16"/>
    <mergeCell ref="HU16:HY16"/>
    <mergeCell ref="HZ16:ID16"/>
    <mergeCell ref="IE16:II16"/>
    <mergeCell ref="IJ16:IN16"/>
    <mergeCell ref="IO16:IS16"/>
    <mergeCell ref="IT16:IX16"/>
    <mergeCell ref="IY16:JC16"/>
    <mergeCell ref="JD16:JH16"/>
    <mergeCell ref="JI16:JM16"/>
    <mergeCell ref="JN16:JR16"/>
    <mergeCell ref="JS16:JW16"/>
    <mergeCell ref="JX16:KB16"/>
    <mergeCell ref="KC16:KG16"/>
    <mergeCell ref="KH16:KL16"/>
    <mergeCell ref="KM16:KQ16"/>
    <mergeCell ref="KR16:KV16"/>
    <mergeCell ref="KW16:LA16"/>
    <mergeCell ref="LB16:LF16"/>
    <mergeCell ref="LG16:LK16"/>
    <mergeCell ref="LL16:LP16"/>
    <mergeCell ref="LQ16:LU16"/>
    <mergeCell ref="LV16:LZ16"/>
    <mergeCell ref="MA16:ME16"/>
    <mergeCell ref="MF16:MJ16"/>
    <mergeCell ref="MK16:MO16"/>
    <mergeCell ref="MP16:MT16"/>
    <mergeCell ref="MU16:MY16"/>
    <mergeCell ref="MZ16:ND16"/>
    <mergeCell ref="NE16:NI16"/>
    <mergeCell ref="NJ16:NN16"/>
    <mergeCell ref="NO16:NS16"/>
    <mergeCell ref="NT16:NX16"/>
    <mergeCell ref="NY16:OC16"/>
    <mergeCell ref="OD16:OH16"/>
    <mergeCell ref="OI16:OM16"/>
    <mergeCell ref="ON16:OR16"/>
    <mergeCell ref="OS16:OW16"/>
    <mergeCell ref="OX16:PB16"/>
    <mergeCell ref="PC16:PG16"/>
    <mergeCell ref="PH16:PL16"/>
    <mergeCell ref="PM16:PQ16"/>
    <mergeCell ref="PR16:PV16"/>
    <mergeCell ref="PW16:QA16"/>
    <mergeCell ref="QB16:QF16"/>
    <mergeCell ref="A17:C17"/>
    <mergeCell ref="D17:W17"/>
    <mergeCell ref="X17:AB17"/>
    <mergeCell ref="AC17:AG17"/>
    <mergeCell ref="AH17:AL17"/>
    <mergeCell ref="AM17:AQ17"/>
    <mergeCell ref="AR17:AV17"/>
    <mergeCell ref="AW17:BA17"/>
    <mergeCell ref="BB17:BF17"/>
    <mergeCell ref="BG17:BK17"/>
    <mergeCell ref="BL17:BP17"/>
    <mergeCell ref="BQ17:BU17"/>
    <mergeCell ref="BV17:BZ17"/>
    <mergeCell ref="CA17:CE17"/>
    <mergeCell ref="CF17:CJ17"/>
    <mergeCell ref="CK17:CO17"/>
    <mergeCell ref="CP17:CT17"/>
    <mergeCell ref="CU17:CY17"/>
    <mergeCell ref="CZ17:DD17"/>
    <mergeCell ref="DE17:DI17"/>
    <mergeCell ref="DJ17:DN17"/>
    <mergeCell ref="DO17:DS17"/>
    <mergeCell ref="DT17:DX17"/>
    <mergeCell ref="DY17:EC17"/>
    <mergeCell ref="ED17:EH17"/>
    <mergeCell ref="EI17:EM17"/>
    <mergeCell ref="EN17:ER17"/>
    <mergeCell ref="ES17:EW17"/>
    <mergeCell ref="EX17:FB17"/>
    <mergeCell ref="FC17:FG17"/>
    <mergeCell ref="FH17:FL17"/>
    <mergeCell ref="FM17:FQ17"/>
    <mergeCell ref="FR17:FV17"/>
    <mergeCell ref="FW17:GA17"/>
    <mergeCell ref="GB17:GF17"/>
    <mergeCell ref="GG17:GK17"/>
    <mergeCell ref="GL17:GP17"/>
    <mergeCell ref="GQ17:GU17"/>
    <mergeCell ref="GV17:GZ17"/>
    <mergeCell ref="HA17:HE17"/>
    <mergeCell ref="HF17:HJ17"/>
    <mergeCell ref="HK17:HO17"/>
    <mergeCell ref="HP17:HT17"/>
    <mergeCell ref="HU17:HY17"/>
    <mergeCell ref="HZ17:ID17"/>
    <mergeCell ref="IE17:II17"/>
    <mergeCell ref="IJ17:IN17"/>
    <mergeCell ref="IO17:IS17"/>
    <mergeCell ref="IT17:IX17"/>
    <mergeCell ref="IY17:JC17"/>
    <mergeCell ref="JD17:JH17"/>
    <mergeCell ref="JI17:JM17"/>
    <mergeCell ref="JN17:JR17"/>
    <mergeCell ref="JS17:JW17"/>
    <mergeCell ref="JX17:KB17"/>
    <mergeCell ref="KC17:KG17"/>
    <mergeCell ref="KH17:KL17"/>
    <mergeCell ref="KM17:KQ17"/>
    <mergeCell ref="KR17:KV17"/>
    <mergeCell ref="KW17:LA17"/>
    <mergeCell ref="LB17:LF17"/>
    <mergeCell ref="LG17:LK17"/>
    <mergeCell ref="LL17:LP17"/>
    <mergeCell ref="LQ17:LU17"/>
    <mergeCell ref="LV17:LZ17"/>
    <mergeCell ref="MA17:ME17"/>
    <mergeCell ref="MF17:MJ17"/>
    <mergeCell ref="MK17:MO17"/>
    <mergeCell ref="MP17:MT17"/>
    <mergeCell ref="MU17:MY17"/>
    <mergeCell ref="MZ17:ND17"/>
    <mergeCell ref="NE17:NI17"/>
    <mergeCell ref="NJ17:NN17"/>
    <mergeCell ref="NO17:NS17"/>
    <mergeCell ref="NT17:NX17"/>
    <mergeCell ref="NY17:OC17"/>
    <mergeCell ref="OD17:OH17"/>
    <mergeCell ref="OI17:OM17"/>
    <mergeCell ref="ON17:OR17"/>
    <mergeCell ref="OS17:OW17"/>
    <mergeCell ref="OX17:PB17"/>
    <mergeCell ref="PC17:PG17"/>
    <mergeCell ref="PH17:PL17"/>
    <mergeCell ref="PM17:PQ17"/>
    <mergeCell ref="PR17:PV17"/>
    <mergeCell ref="PW17:QA17"/>
    <mergeCell ref="QB17:QF17"/>
    <mergeCell ref="A18:C18"/>
    <mergeCell ref="D18:W18"/>
    <mergeCell ref="X18:AB18"/>
    <mergeCell ref="AC18:AG18"/>
    <mergeCell ref="AH18:AL18"/>
    <mergeCell ref="AM18:AQ18"/>
    <mergeCell ref="AR18:AV18"/>
    <mergeCell ref="AW18:BA18"/>
    <mergeCell ref="BB18:BF18"/>
    <mergeCell ref="BG18:BK18"/>
    <mergeCell ref="BL18:BP18"/>
    <mergeCell ref="BQ18:BU18"/>
    <mergeCell ref="BV18:BZ18"/>
    <mergeCell ref="CA18:CE18"/>
    <mergeCell ref="CF18:CJ18"/>
    <mergeCell ref="CK18:CO18"/>
    <mergeCell ref="CP18:CT18"/>
    <mergeCell ref="CU18:CY18"/>
    <mergeCell ref="CZ18:DD18"/>
    <mergeCell ref="DE18:DI18"/>
    <mergeCell ref="DJ18:DN18"/>
    <mergeCell ref="DO18:DS18"/>
    <mergeCell ref="DT18:DX18"/>
    <mergeCell ref="DY18:EC18"/>
    <mergeCell ref="ED18:EH18"/>
    <mergeCell ref="EI18:EM18"/>
    <mergeCell ref="EN18:ER18"/>
    <mergeCell ref="ES18:EW18"/>
    <mergeCell ref="EX18:FB18"/>
    <mergeCell ref="FC18:FG18"/>
    <mergeCell ref="FH18:FL18"/>
    <mergeCell ref="FM18:FQ18"/>
    <mergeCell ref="FR18:FV18"/>
    <mergeCell ref="FW18:GA18"/>
    <mergeCell ref="GB18:GF18"/>
    <mergeCell ref="GG18:GK18"/>
    <mergeCell ref="GL18:GP18"/>
    <mergeCell ref="GQ18:GU18"/>
    <mergeCell ref="GV18:GZ18"/>
    <mergeCell ref="HA18:HE18"/>
    <mergeCell ref="HF18:HJ18"/>
    <mergeCell ref="HK18:HO18"/>
    <mergeCell ref="HP18:HT18"/>
    <mergeCell ref="HU18:HY18"/>
    <mergeCell ref="HZ18:ID18"/>
    <mergeCell ref="IE18:II18"/>
    <mergeCell ref="IJ18:IN18"/>
    <mergeCell ref="IO18:IS18"/>
    <mergeCell ref="IT18:IX18"/>
    <mergeCell ref="IY18:JC18"/>
    <mergeCell ref="JD18:JH18"/>
    <mergeCell ref="JI18:JM18"/>
    <mergeCell ref="JN18:JR18"/>
    <mergeCell ref="JS18:JW18"/>
    <mergeCell ref="JX18:KB18"/>
    <mergeCell ref="KC18:KG18"/>
    <mergeCell ref="KH18:KL18"/>
    <mergeCell ref="KM18:KQ18"/>
    <mergeCell ref="KR18:KV18"/>
    <mergeCell ref="KW18:LA18"/>
    <mergeCell ref="LB18:LF18"/>
    <mergeCell ref="LG18:LK18"/>
    <mergeCell ref="LL18:LP18"/>
    <mergeCell ref="LQ18:LU18"/>
    <mergeCell ref="LV18:LZ18"/>
    <mergeCell ref="MA18:ME18"/>
    <mergeCell ref="MF18:MJ18"/>
    <mergeCell ref="MK18:MO18"/>
    <mergeCell ref="MP18:MT18"/>
    <mergeCell ref="MU18:MY18"/>
    <mergeCell ref="MZ18:ND18"/>
    <mergeCell ref="NE18:NI18"/>
    <mergeCell ref="NJ18:NN18"/>
    <mergeCell ref="NO18:NS18"/>
    <mergeCell ref="NT18:NX18"/>
    <mergeCell ref="NY18:OC18"/>
    <mergeCell ref="OD18:OH18"/>
    <mergeCell ref="OI18:OM18"/>
    <mergeCell ref="ON18:OR18"/>
    <mergeCell ref="OS18:OW18"/>
    <mergeCell ref="OX18:PB18"/>
    <mergeCell ref="PC18:PG18"/>
    <mergeCell ref="PH18:PL18"/>
    <mergeCell ref="PM18:PQ18"/>
    <mergeCell ref="PR18:PV18"/>
    <mergeCell ref="PW18:QA18"/>
    <mergeCell ref="QB18:QF18"/>
    <mergeCell ref="A19:C19"/>
    <mergeCell ref="D19:W19"/>
    <mergeCell ref="X19:AB19"/>
    <mergeCell ref="AC19:AG19"/>
    <mergeCell ref="AH19:AL19"/>
    <mergeCell ref="AM19:AQ19"/>
    <mergeCell ref="AR19:AV19"/>
    <mergeCell ref="AW19:BA19"/>
    <mergeCell ref="BB19:BF19"/>
    <mergeCell ref="BG19:BK19"/>
    <mergeCell ref="BL19:BP19"/>
    <mergeCell ref="BQ19:BU19"/>
    <mergeCell ref="BV19:BZ19"/>
    <mergeCell ref="CA19:CE19"/>
    <mergeCell ref="CF19:CJ19"/>
    <mergeCell ref="CK19:CO19"/>
    <mergeCell ref="CP19:CT19"/>
    <mergeCell ref="CU19:CY19"/>
    <mergeCell ref="CZ19:DD19"/>
    <mergeCell ref="DE19:DI19"/>
    <mergeCell ref="DJ19:DN19"/>
    <mergeCell ref="DO19:DS19"/>
    <mergeCell ref="DT19:DX19"/>
    <mergeCell ref="DY19:EC19"/>
    <mergeCell ref="ED19:EH19"/>
    <mergeCell ref="EI19:EM19"/>
    <mergeCell ref="EN19:ER19"/>
    <mergeCell ref="ES19:EW19"/>
    <mergeCell ref="EX19:FB19"/>
    <mergeCell ref="FC19:FG19"/>
    <mergeCell ref="FH19:FL19"/>
    <mergeCell ref="FM19:FQ19"/>
    <mergeCell ref="FR19:FV19"/>
    <mergeCell ref="FW19:GA19"/>
    <mergeCell ref="GB19:GF19"/>
    <mergeCell ref="GG19:GK19"/>
    <mergeCell ref="GL19:GP19"/>
    <mergeCell ref="GQ19:GU19"/>
    <mergeCell ref="GV19:GZ19"/>
    <mergeCell ref="HA19:HE19"/>
    <mergeCell ref="HF19:HJ19"/>
    <mergeCell ref="HK19:HO19"/>
    <mergeCell ref="HP19:HT19"/>
    <mergeCell ref="HU19:HY19"/>
    <mergeCell ref="HZ19:ID19"/>
    <mergeCell ref="IE19:II19"/>
    <mergeCell ref="IJ19:IN19"/>
    <mergeCell ref="IO19:IS19"/>
    <mergeCell ref="IT19:IX19"/>
    <mergeCell ref="IY19:JC19"/>
    <mergeCell ref="JD19:JH19"/>
    <mergeCell ref="JI19:JM19"/>
    <mergeCell ref="JN19:JR19"/>
    <mergeCell ref="JS19:JW19"/>
    <mergeCell ref="JX19:KB19"/>
    <mergeCell ref="KC19:KG19"/>
    <mergeCell ref="KH19:KL19"/>
    <mergeCell ref="KM19:KQ19"/>
    <mergeCell ref="KR19:KV19"/>
    <mergeCell ref="KW19:LA19"/>
    <mergeCell ref="LB19:LF19"/>
    <mergeCell ref="LG19:LK19"/>
    <mergeCell ref="LL19:LP19"/>
    <mergeCell ref="LQ19:LU19"/>
    <mergeCell ref="LV19:LZ19"/>
    <mergeCell ref="MA19:ME19"/>
    <mergeCell ref="MF19:MJ19"/>
    <mergeCell ref="MK19:MO19"/>
    <mergeCell ref="MP19:MT19"/>
    <mergeCell ref="MU19:MY19"/>
    <mergeCell ref="MZ19:ND19"/>
    <mergeCell ref="NE19:NI19"/>
    <mergeCell ref="NJ19:NN19"/>
    <mergeCell ref="NO19:NS19"/>
    <mergeCell ref="NT19:NX19"/>
    <mergeCell ref="NY19:OC19"/>
    <mergeCell ref="OD19:OH19"/>
    <mergeCell ref="OI19:OM19"/>
    <mergeCell ref="ON19:OR19"/>
    <mergeCell ref="OS19:OW19"/>
    <mergeCell ref="OX19:PB19"/>
    <mergeCell ref="PC19:PG19"/>
    <mergeCell ref="PH19:PL19"/>
    <mergeCell ref="PM19:PQ19"/>
    <mergeCell ref="PR19:PV19"/>
    <mergeCell ref="PW19:QA19"/>
    <mergeCell ref="QB19:QF19"/>
    <mergeCell ref="A20:C20"/>
    <mergeCell ref="D20:W20"/>
    <mergeCell ref="X20:AB20"/>
    <mergeCell ref="AC20:AG20"/>
    <mergeCell ref="AH20:AL20"/>
    <mergeCell ref="AM20:AQ20"/>
    <mergeCell ref="AR20:AV20"/>
    <mergeCell ref="AW20:BA20"/>
    <mergeCell ref="BB20:BF20"/>
    <mergeCell ref="BG20:BK20"/>
    <mergeCell ref="BL20:BP20"/>
    <mergeCell ref="BQ20:BU20"/>
    <mergeCell ref="BV20:BZ20"/>
    <mergeCell ref="CA20:CE20"/>
    <mergeCell ref="CF20:CJ20"/>
    <mergeCell ref="CK20:CO20"/>
    <mergeCell ref="CP20:CT20"/>
    <mergeCell ref="CU20:CY20"/>
    <mergeCell ref="CZ20:DD20"/>
    <mergeCell ref="DE20:DI20"/>
    <mergeCell ref="DJ20:DN20"/>
    <mergeCell ref="DO20:DS20"/>
    <mergeCell ref="DT20:DX20"/>
    <mergeCell ref="DY20:EC20"/>
    <mergeCell ref="ED20:EH20"/>
    <mergeCell ref="EI20:EM20"/>
    <mergeCell ref="EN20:ER20"/>
    <mergeCell ref="ES20:EW20"/>
    <mergeCell ref="EX20:FB20"/>
    <mergeCell ref="FC20:FG20"/>
    <mergeCell ref="FH20:FL20"/>
    <mergeCell ref="FM20:FQ20"/>
    <mergeCell ref="FR20:FV20"/>
    <mergeCell ref="FW20:GA20"/>
    <mergeCell ref="GB20:GF20"/>
    <mergeCell ref="GG20:GK20"/>
    <mergeCell ref="GL20:GP20"/>
    <mergeCell ref="GQ20:GU20"/>
    <mergeCell ref="GV20:GZ20"/>
    <mergeCell ref="HA20:HE20"/>
    <mergeCell ref="HF20:HJ20"/>
    <mergeCell ref="HK20:HO20"/>
    <mergeCell ref="HP20:HT20"/>
    <mergeCell ref="HU20:HY20"/>
    <mergeCell ref="HZ20:ID20"/>
    <mergeCell ref="IE20:II20"/>
    <mergeCell ref="IJ20:IN20"/>
    <mergeCell ref="IO20:IS20"/>
    <mergeCell ref="IT20:IX20"/>
    <mergeCell ref="IY20:JC20"/>
    <mergeCell ref="JD20:JH20"/>
    <mergeCell ref="JI20:JM20"/>
    <mergeCell ref="JN20:JR20"/>
    <mergeCell ref="JS20:JW20"/>
    <mergeCell ref="JX20:KB20"/>
    <mergeCell ref="KC20:KG20"/>
    <mergeCell ref="KH20:KL20"/>
    <mergeCell ref="KM20:KQ20"/>
    <mergeCell ref="KR20:KV20"/>
    <mergeCell ref="KW20:LA20"/>
    <mergeCell ref="LB20:LF20"/>
    <mergeCell ref="LG20:LK20"/>
    <mergeCell ref="LL20:LP20"/>
    <mergeCell ref="LQ20:LU20"/>
    <mergeCell ref="LV20:LZ20"/>
    <mergeCell ref="MA20:ME20"/>
    <mergeCell ref="MF20:MJ20"/>
    <mergeCell ref="MK20:MO20"/>
    <mergeCell ref="MP20:MT20"/>
    <mergeCell ref="MU20:MY20"/>
    <mergeCell ref="MZ20:ND20"/>
    <mergeCell ref="NE20:NI20"/>
    <mergeCell ref="NJ20:NN20"/>
    <mergeCell ref="NO20:NS20"/>
    <mergeCell ref="NT20:NX20"/>
    <mergeCell ref="NY20:OC20"/>
    <mergeCell ref="OD20:OH20"/>
    <mergeCell ref="OI20:OM20"/>
    <mergeCell ref="ON20:OR20"/>
    <mergeCell ref="OS20:OW20"/>
    <mergeCell ref="OX20:PB20"/>
    <mergeCell ref="PC20:PG20"/>
    <mergeCell ref="PH20:PL20"/>
    <mergeCell ref="PM20:PQ20"/>
    <mergeCell ref="PR20:PV20"/>
    <mergeCell ref="PW20:QA20"/>
    <mergeCell ref="QB20:QF20"/>
    <mergeCell ref="A21:C21"/>
    <mergeCell ref="D21:W21"/>
    <mergeCell ref="X21:AB21"/>
    <mergeCell ref="AC21:AG21"/>
    <mergeCell ref="AH21:AL21"/>
    <mergeCell ref="AM21:AQ21"/>
    <mergeCell ref="AR21:AV21"/>
    <mergeCell ref="AW21:BA21"/>
    <mergeCell ref="BB21:BF21"/>
    <mergeCell ref="BG21:BK21"/>
    <mergeCell ref="BL21:BP21"/>
    <mergeCell ref="BQ21:BU21"/>
    <mergeCell ref="BV21:BZ21"/>
    <mergeCell ref="CA21:CE21"/>
    <mergeCell ref="CF21:CJ21"/>
    <mergeCell ref="CK21:CO21"/>
    <mergeCell ref="CP21:CT21"/>
    <mergeCell ref="CU21:CY21"/>
    <mergeCell ref="CZ21:DD21"/>
    <mergeCell ref="DE21:DI21"/>
    <mergeCell ref="DJ21:DN21"/>
    <mergeCell ref="DO21:DS21"/>
    <mergeCell ref="DT21:DX21"/>
    <mergeCell ref="DY21:EC21"/>
    <mergeCell ref="ED21:EH21"/>
    <mergeCell ref="EI21:EM21"/>
    <mergeCell ref="EN21:ER21"/>
    <mergeCell ref="ES21:EW21"/>
    <mergeCell ref="EX21:FB21"/>
    <mergeCell ref="FC21:FG21"/>
    <mergeCell ref="FH21:FL21"/>
    <mergeCell ref="FM21:FQ21"/>
    <mergeCell ref="FR21:FV21"/>
    <mergeCell ref="FW21:GA21"/>
    <mergeCell ref="GB21:GF21"/>
    <mergeCell ref="GG21:GK21"/>
    <mergeCell ref="GL21:GP21"/>
    <mergeCell ref="GQ21:GU21"/>
    <mergeCell ref="GV21:GZ21"/>
    <mergeCell ref="HA21:HE21"/>
    <mergeCell ref="HF21:HJ21"/>
    <mergeCell ref="HK21:HO21"/>
    <mergeCell ref="HP21:HT21"/>
    <mergeCell ref="HU21:HY21"/>
    <mergeCell ref="HZ21:ID21"/>
    <mergeCell ref="IE21:II21"/>
    <mergeCell ref="IJ21:IN21"/>
    <mergeCell ref="IO21:IS21"/>
    <mergeCell ref="IT21:IX21"/>
    <mergeCell ref="IY21:JC21"/>
    <mergeCell ref="JD21:JH21"/>
    <mergeCell ref="JI21:JM21"/>
    <mergeCell ref="JN21:JR21"/>
    <mergeCell ref="JS21:JW21"/>
    <mergeCell ref="JX21:KB21"/>
    <mergeCell ref="KC21:KG21"/>
    <mergeCell ref="KH21:KL21"/>
    <mergeCell ref="KM21:KQ21"/>
    <mergeCell ref="KR21:KV21"/>
    <mergeCell ref="KW21:LA21"/>
    <mergeCell ref="LB21:LF21"/>
    <mergeCell ref="LG21:LK21"/>
    <mergeCell ref="LL21:LP21"/>
    <mergeCell ref="LQ21:LU21"/>
    <mergeCell ref="LV21:LZ21"/>
    <mergeCell ref="MA21:ME21"/>
    <mergeCell ref="MF21:MJ21"/>
    <mergeCell ref="MK21:MO21"/>
    <mergeCell ref="MP21:MT21"/>
    <mergeCell ref="MU21:MY21"/>
    <mergeCell ref="MZ21:ND21"/>
    <mergeCell ref="NE21:NI21"/>
    <mergeCell ref="NJ21:NN21"/>
    <mergeCell ref="NO21:NS21"/>
    <mergeCell ref="NT21:NX21"/>
    <mergeCell ref="NY21:OC21"/>
    <mergeCell ref="OD21:OH21"/>
    <mergeCell ref="OI21:OM21"/>
    <mergeCell ref="ON21:OR21"/>
    <mergeCell ref="OS21:OW21"/>
    <mergeCell ref="OX21:PB21"/>
    <mergeCell ref="PC21:PG21"/>
    <mergeCell ref="PH21:PL21"/>
    <mergeCell ref="PM21:PQ21"/>
    <mergeCell ref="PR21:PV21"/>
    <mergeCell ref="PW21:QA21"/>
    <mergeCell ref="QB21:QF21"/>
    <mergeCell ref="A22:C22"/>
    <mergeCell ref="D22:W22"/>
    <mergeCell ref="X22:AB22"/>
    <mergeCell ref="AC22:AG22"/>
    <mergeCell ref="AH22:AL22"/>
    <mergeCell ref="AM22:AQ22"/>
    <mergeCell ref="AR22:AV22"/>
    <mergeCell ref="AW22:BA22"/>
    <mergeCell ref="BB22:BF22"/>
    <mergeCell ref="BG22:BK22"/>
    <mergeCell ref="BL22:BP22"/>
    <mergeCell ref="BQ22:BU22"/>
    <mergeCell ref="BV22:BZ22"/>
    <mergeCell ref="CA22:CE22"/>
    <mergeCell ref="CF22:CJ22"/>
    <mergeCell ref="CK22:CO22"/>
    <mergeCell ref="CP22:CT22"/>
    <mergeCell ref="CU22:CY22"/>
    <mergeCell ref="CZ22:DD22"/>
    <mergeCell ref="DE22:DI22"/>
    <mergeCell ref="DJ22:DN22"/>
    <mergeCell ref="DO22:DS22"/>
    <mergeCell ref="DT22:DX22"/>
    <mergeCell ref="DY22:EC22"/>
    <mergeCell ref="ED22:EH22"/>
    <mergeCell ref="EI22:EM22"/>
    <mergeCell ref="EN22:ER22"/>
    <mergeCell ref="ES22:EW22"/>
    <mergeCell ref="EX22:FB22"/>
    <mergeCell ref="FC22:FG22"/>
    <mergeCell ref="FH22:FL22"/>
    <mergeCell ref="FM22:FQ22"/>
    <mergeCell ref="FR22:FV22"/>
    <mergeCell ref="FW22:GA22"/>
    <mergeCell ref="GB22:GF22"/>
    <mergeCell ref="GG22:GK22"/>
    <mergeCell ref="GL22:GP22"/>
    <mergeCell ref="GQ22:GU22"/>
    <mergeCell ref="GV22:GZ22"/>
    <mergeCell ref="HA22:HE22"/>
    <mergeCell ref="HF22:HJ22"/>
    <mergeCell ref="HK22:HO22"/>
    <mergeCell ref="HP22:HT22"/>
    <mergeCell ref="HU22:HY22"/>
    <mergeCell ref="HZ22:ID22"/>
    <mergeCell ref="IE22:II22"/>
    <mergeCell ref="IJ22:IN22"/>
    <mergeCell ref="IO22:IS22"/>
    <mergeCell ref="IT22:IX22"/>
    <mergeCell ref="IY22:JC22"/>
    <mergeCell ref="JD22:JH22"/>
    <mergeCell ref="JI22:JM22"/>
    <mergeCell ref="JN22:JR22"/>
    <mergeCell ref="JS22:JW22"/>
    <mergeCell ref="JX22:KB22"/>
    <mergeCell ref="KC22:KG22"/>
    <mergeCell ref="KH22:KL22"/>
    <mergeCell ref="KM22:KQ22"/>
    <mergeCell ref="KR22:KV22"/>
    <mergeCell ref="KW22:LA22"/>
    <mergeCell ref="LB22:LF22"/>
    <mergeCell ref="LG22:LK22"/>
    <mergeCell ref="LL22:LP22"/>
    <mergeCell ref="LQ22:LU22"/>
    <mergeCell ref="LV22:LZ22"/>
    <mergeCell ref="MA22:ME22"/>
    <mergeCell ref="MF22:MJ22"/>
    <mergeCell ref="MK22:MO22"/>
    <mergeCell ref="MP22:MT22"/>
    <mergeCell ref="MU22:MY22"/>
    <mergeCell ref="MZ22:ND22"/>
    <mergeCell ref="NE22:NI22"/>
    <mergeCell ref="NJ22:NN22"/>
    <mergeCell ref="NO22:NS22"/>
    <mergeCell ref="NT22:NX22"/>
    <mergeCell ref="NY22:OC22"/>
    <mergeCell ref="OD22:OH22"/>
    <mergeCell ref="OI22:OM22"/>
    <mergeCell ref="ON22:OR22"/>
    <mergeCell ref="OS22:OW22"/>
    <mergeCell ref="OX22:PB22"/>
    <mergeCell ref="PC22:PG22"/>
    <mergeCell ref="PH22:PL22"/>
    <mergeCell ref="PM22:PQ22"/>
    <mergeCell ref="PR22:PV22"/>
    <mergeCell ref="PW22:QA22"/>
    <mergeCell ref="QB22:QF22"/>
    <mergeCell ref="A23:C23"/>
    <mergeCell ref="D23:W23"/>
    <mergeCell ref="X23:AB23"/>
    <mergeCell ref="AC23:AG23"/>
    <mergeCell ref="AH23:AL23"/>
    <mergeCell ref="AM23:AQ23"/>
    <mergeCell ref="AR23:AV23"/>
    <mergeCell ref="AW23:BA23"/>
    <mergeCell ref="BB23:BF23"/>
    <mergeCell ref="BG23:BK23"/>
    <mergeCell ref="BL23:BP23"/>
    <mergeCell ref="BQ23:BU23"/>
    <mergeCell ref="BV23:BZ23"/>
    <mergeCell ref="CA23:CE23"/>
    <mergeCell ref="CF23:CJ23"/>
    <mergeCell ref="CK23:CO23"/>
    <mergeCell ref="CP23:CT23"/>
    <mergeCell ref="CU23:CY23"/>
    <mergeCell ref="CZ23:DD23"/>
    <mergeCell ref="DE23:DI23"/>
    <mergeCell ref="DJ23:DN23"/>
    <mergeCell ref="DO23:DS23"/>
    <mergeCell ref="DT23:DX23"/>
    <mergeCell ref="DY23:EC23"/>
    <mergeCell ref="ED23:EH23"/>
    <mergeCell ref="EI23:EM23"/>
    <mergeCell ref="EN23:ER23"/>
    <mergeCell ref="ES23:EW23"/>
    <mergeCell ref="EX23:FB23"/>
    <mergeCell ref="FC23:FG23"/>
    <mergeCell ref="FH23:FL23"/>
    <mergeCell ref="FM23:FQ23"/>
    <mergeCell ref="FR23:FV23"/>
    <mergeCell ref="FW23:GA23"/>
    <mergeCell ref="GB23:GF23"/>
    <mergeCell ref="GG23:GK23"/>
    <mergeCell ref="GL23:GP23"/>
    <mergeCell ref="GQ23:GU23"/>
    <mergeCell ref="GV23:GZ23"/>
    <mergeCell ref="HA23:HE23"/>
    <mergeCell ref="HF23:HJ23"/>
    <mergeCell ref="HK23:HO23"/>
    <mergeCell ref="HP23:HT23"/>
    <mergeCell ref="HU23:HY23"/>
    <mergeCell ref="HZ23:ID23"/>
    <mergeCell ref="IE23:II23"/>
    <mergeCell ref="IJ23:IN23"/>
    <mergeCell ref="IO23:IS23"/>
    <mergeCell ref="IT23:IX23"/>
    <mergeCell ref="IY23:JC23"/>
    <mergeCell ref="JD23:JH23"/>
    <mergeCell ref="JI23:JM23"/>
    <mergeCell ref="JN23:JR23"/>
    <mergeCell ref="JS23:JW23"/>
    <mergeCell ref="JX23:KB23"/>
    <mergeCell ref="KC23:KG23"/>
    <mergeCell ref="KH23:KL23"/>
    <mergeCell ref="KM23:KQ23"/>
    <mergeCell ref="KR23:KV23"/>
    <mergeCell ref="KW23:LA23"/>
    <mergeCell ref="LB23:LF23"/>
    <mergeCell ref="LG23:LK23"/>
    <mergeCell ref="LL23:LP23"/>
    <mergeCell ref="LQ23:LU23"/>
    <mergeCell ref="LV23:LZ23"/>
    <mergeCell ref="MA23:ME23"/>
    <mergeCell ref="MF23:MJ23"/>
    <mergeCell ref="MK23:MO23"/>
    <mergeCell ref="MP23:MT23"/>
    <mergeCell ref="MU23:MY23"/>
    <mergeCell ref="MZ23:ND23"/>
    <mergeCell ref="NE23:NI23"/>
    <mergeCell ref="NJ23:NN23"/>
    <mergeCell ref="NO23:NS23"/>
    <mergeCell ref="NT23:NX23"/>
    <mergeCell ref="NY23:OC23"/>
    <mergeCell ref="OD23:OH23"/>
    <mergeCell ref="OI23:OM23"/>
    <mergeCell ref="ON23:OR23"/>
    <mergeCell ref="OS23:OW23"/>
    <mergeCell ref="OX23:PB23"/>
    <mergeCell ref="PC23:PG23"/>
    <mergeCell ref="PH23:PL23"/>
    <mergeCell ref="PM23:PQ23"/>
    <mergeCell ref="PR23:PV23"/>
    <mergeCell ref="PW23:QA23"/>
    <mergeCell ref="QB23:QF23"/>
    <mergeCell ref="A24:C24"/>
    <mergeCell ref="D24:W24"/>
    <mergeCell ref="X24:AB24"/>
    <mergeCell ref="AC24:AG24"/>
    <mergeCell ref="AH24:AL24"/>
    <mergeCell ref="AM24:AQ24"/>
    <mergeCell ref="AR24:AV24"/>
    <mergeCell ref="AW24:BA24"/>
    <mergeCell ref="BB24:BF24"/>
    <mergeCell ref="BG24:BK24"/>
    <mergeCell ref="BL24:BP24"/>
    <mergeCell ref="BQ24:BU24"/>
    <mergeCell ref="BV24:BZ24"/>
    <mergeCell ref="CA24:CE24"/>
    <mergeCell ref="CF24:CJ24"/>
    <mergeCell ref="CK24:CO24"/>
    <mergeCell ref="CP24:CT24"/>
    <mergeCell ref="CU24:CY24"/>
    <mergeCell ref="CZ24:DD24"/>
    <mergeCell ref="DE24:DI24"/>
    <mergeCell ref="DJ24:DN24"/>
    <mergeCell ref="DO24:DS24"/>
    <mergeCell ref="DT24:DX24"/>
    <mergeCell ref="DY24:EC24"/>
    <mergeCell ref="ED24:EH24"/>
    <mergeCell ref="EI24:EM24"/>
    <mergeCell ref="EN24:ER24"/>
    <mergeCell ref="ES24:EW24"/>
    <mergeCell ref="EX24:FB24"/>
    <mergeCell ref="FC24:FG24"/>
    <mergeCell ref="FH24:FL24"/>
    <mergeCell ref="FM24:FQ24"/>
    <mergeCell ref="FR24:FV24"/>
    <mergeCell ref="FW24:GA24"/>
    <mergeCell ref="GB24:GF24"/>
    <mergeCell ref="GG24:GK24"/>
    <mergeCell ref="GL24:GP24"/>
    <mergeCell ref="GQ24:GU24"/>
    <mergeCell ref="GV24:GZ24"/>
    <mergeCell ref="HA24:HE24"/>
    <mergeCell ref="HF24:HJ24"/>
    <mergeCell ref="HK24:HO24"/>
    <mergeCell ref="HP24:HT24"/>
    <mergeCell ref="HU24:HY24"/>
    <mergeCell ref="HZ24:ID24"/>
    <mergeCell ref="IE24:II24"/>
    <mergeCell ref="IJ24:IN24"/>
    <mergeCell ref="IO24:IS24"/>
    <mergeCell ref="IT24:IX24"/>
    <mergeCell ref="IY24:JC24"/>
    <mergeCell ref="JD24:JH24"/>
    <mergeCell ref="JI24:JM24"/>
    <mergeCell ref="JN24:JR24"/>
    <mergeCell ref="JS24:JW24"/>
    <mergeCell ref="JX24:KB24"/>
    <mergeCell ref="KC24:KG24"/>
    <mergeCell ref="KH24:KL24"/>
    <mergeCell ref="KM24:KQ24"/>
    <mergeCell ref="KR24:KV24"/>
    <mergeCell ref="KW24:LA24"/>
    <mergeCell ref="LB24:LF24"/>
    <mergeCell ref="LG24:LK24"/>
    <mergeCell ref="LL24:LP24"/>
    <mergeCell ref="LQ24:LU24"/>
    <mergeCell ref="LV24:LZ24"/>
    <mergeCell ref="MA24:ME24"/>
    <mergeCell ref="MF24:MJ24"/>
    <mergeCell ref="MK24:MO24"/>
    <mergeCell ref="MP24:MT24"/>
    <mergeCell ref="MU24:MY24"/>
    <mergeCell ref="MZ24:ND24"/>
    <mergeCell ref="NE24:NI24"/>
    <mergeCell ref="NJ24:NN24"/>
    <mergeCell ref="NO24:NS24"/>
    <mergeCell ref="NT24:NX24"/>
    <mergeCell ref="NY24:OC24"/>
    <mergeCell ref="OD24:OH24"/>
    <mergeCell ref="OI24:OM24"/>
    <mergeCell ref="ON24:OR24"/>
    <mergeCell ref="OS24:OW24"/>
    <mergeCell ref="OX24:PB24"/>
    <mergeCell ref="PC24:PG24"/>
    <mergeCell ref="PH24:PL24"/>
    <mergeCell ref="PM24:PQ24"/>
    <mergeCell ref="PR24:PV24"/>
    <mergeCell ref="PW24:QA24"/>
    <mergeCell ref="QB24:QF24"/>
    <mergeCell ref="MY25:NG25"/>
    <mergeCell ref="NH25:NP25"/>
    <mergeCell ref="NQ25:NY25"/>
    <mergeCell ref="NZ25:OH25"/>
    <mergeCell ref="OI25:OQ25"/>
    <mergeCell ref="OR25:OZ25"/>
    <mergeCell ref="PA25:PI25"/>
    <mergeCell ref="PJ25:PR25"/>
    <mergeCell ref="PS25:QA25"/>
    <mergeCell ref="QB25:QJ25"/>
    <mergeCell ref="MY26:NG26"/>
    <mergeCell ref="NH26:NP26"/>
    <mergeCell ref="NQ26:NY26"/>
    <mergeCell ref="NZ26:OH26"/>
    <mergeCell ref="OI26:OQ26"/>
    <mergeCell ref="OR26:OZ26"/>
    <mergeCell ref="PA26:PI26"/>
    <mergeCell ref="PJ26:PR26"/>
    <mergeCell ref="PS26:QA26"/>
    <mergeCell ref="QB26:QJ26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73" man="true" max="65535" min="0"/>
    <brk id="34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558ED5"/>
    <pageSetUpPr fitToPage="false"/>
  </sheetPr>
  <dimension ref="A1:BZ4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0" zoomScalePageLayoutView="100" workbookViewId="0">
      <pane xSplit="2" ySplit="11" topLeftCell="AV12" activePane="bottomRight" state="frozen"/>
      <selection pane="topLeft" activeCell="A1" activeCellId="0" sqref="A1"/>
      <selection pane="topRight" activeCell="AV1" activeCellId="0" sqref="AV1"/>
      <selection pane="bottomLeft" activeCell="A12" activeCellId="0" sqref="A12"/>
      <selection pane="bottomRight" activeCell="AV39" activeCellId="0" sqref="AV39"/>
    </sheetView>
  </sheetViews>
  <sheetFormatPr defaultColWidth="9.15625" defaultRowHeight="12.75" zeroHeight="false" outlineLevelRow="0" outlineLevelCol="0"/>
  <cols>
    <col collapsed="false" customWidth="true" hidden="false" outlineLevel="0" max="1" min="1" style="149" width="6.42"/>
    <col collapsed="false" customWidth="true" hidden="false" outlineLevel="0" max="2" min="2" style="149" width="32.71"/>
    <col collapsed="false" customWidth="true" hidden="false" outlineLevel="0" max="3" min="3" style="149" width="10.71"/>
    <col collapsed="false" customWidth="true" hidden="false" outlineLevel="0" max="4" min="4" style="149" width="10.14"/>
    <col collapsed="false" customWidth="false" hidden="false" outlineLevel="0" max="5" min="5" style="149" width="9.14"/>
    <col collapsed="false" customWidth="false" hidden="false" outlineLevel="0" max="6" min="6" style="241" width="9.14"/>
    <col collapsed="false" customWidth="false" hidden="false" outlineLevel="0" max="19" min="7" style="149" width="9.14"/>
    <col collapsed="false" customWidth="true" hidden="false" outlineLevel="0" max="20" min="20" style="149" width="10.29"/>
    <col collapsed="false" customWidth="false" hidden="false" outlineLevel="0" max="36" min="21" style="149" width="9.14"/>
    <col collapsed="false" customWidth="true" hidden="false" outlineLevel="0" max="37" min="37" style="149" width="10.14"/>
    <col collapsed="false" customWidth="false" hidden="false" outlineLevel="0" max="51" min="38" style="149" width="9.14"/>
    <col collapsed="false" customWidth="true" hidden="false" outlineLevel="0" max="52" min="52" style="149" width="10.85"/>
    <col collapsed="false" customWidth="true" hidden="false" outlineLevel="0" max="53" min="53" style="149" width="9.71"/>
    <col collapsed="false" customWidth="true" hidden="false" outlineLevel="0" max="54" min="54" style="149" width="10.58"/>
    <col collapsed="false" customWidth="true" hidden="false" outlineLevel="0" max="55" min="55" style="149" width="10.71"/>
    <col collapsed="false" customWidth="true" hidden="false" outlineLevel="0" max="56" min="56" style="149" width="10.42"/>
    <col collapsed="false" customWidth="true" hidden="false" outlineLevel="0" max="57" min="57" style="149" width="11.29"/>
    <col collapsed="false" customWidth="true" hidden="false" outlineLevel="0" max="58" min="58" style="149" width="10.71"/>
    <col collapsed="false" customWidth="false" hidden="false" outlineLevel="0" max="70" min="59" style="149" width="9.14"/>
    <col collapsed="false" customWidth="true" hidden="false" outlineLevel="0" max="71" min="71" style="242" width="9.58"/>
    <col collapsed="false" customWidth="false" hidden="false" outlineLevel="0" max="72" min="72" style="242" width="9.14"/>
    <col collapsed="false" customWidth="true" hidden="false" outlineLevel="0" max="73" min="73" style="243" width="11.29"/>
    <col collapsed="false" customWidth="false" hidden="false" outlineLevel="0" max="74" min="74" style="242" width="9.14"/>
    <col collapsed="false" customWidth="true" hidden="false" outlineLevel="0" max="75" min="75" style="242" width="9.58"/>
    <col collapsed="false" customWidth="false" hidden="false" outlineLevel="0" max="76" min="76" style="242" width="9.14"/>
    <col collapsed="false" customWidth="true" hidden="false" outlineLevel="0" max="77" min="77" style="243" width="11.29"/>
    <col collapsed="false" customWidth="false" hidden="false" outlineLevel="0" max="78" min="78" style="244" width="9.14"/>
    <col collapsed="false" customWidth="false" hidden="false" outlineLevel="0" max="1024" min="79" style="245" width="9.14"/>
  </cols>
  <sheetData>
    <row r="1" customFormat="false" ht="15.75" hidden="false" customHeight="false" outlineLevel="0" collapsed="false">
      <c r="A1" s="246" t="s">
        <v>836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</row>
    <row r="2" customFormat="false" ht="15.75" hidden="false" customHeight="false" outlineLevel="0" collapsed="false">
      <c r="A2" s="248" t="s">
        <v>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2" t="s">
        <v>837</v>
      </c>
    </row>
    <row r="3" customFormat="false" ht="12.75" hidden="false" customHeight="false" outlineLevel="0" collapsed="false">
      <c r="A3" s="249" t="s">
        <v>838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</row>
    <row r="4" customFormat="false" ht="15.75" hidden="false" customHeight="false" outlineLevel="0" collapsed="false">
      <c r="A4" s="246" t="s">
        <v>839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</row>
    <row r="5" customFormat="false" ht="12.75" hidden="false" customHeight="false" outlineLevel="0" collapsed="false">
      <c r="BS5" s="242" t="s">
        <v>840</v>
      </c>
    </row>
    <row r="6" customFormat="false" ht="12.75" hidden="false" customHeight="false" outlineLevel="0" collapsed="false">
      <c r="A6" s="251" t="s">
        <v>39</v>
      </c>
      <c r="B6" s="252" t="s">
        <v>841</v>
      </c>
      <c r="C6" s="175" t="s">
        <v>842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</row>
    <row r="7" customFormat="false" ht="12.75" hidden="false" customHeight="false" outlineLevel="0" collapsed="false">
      <c r="A7" s="251"/>
      <c r="B7" s="252"/>
      <c r="C7" s="175" t="s">
        <v>843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</row>
    <row r="8" customFormat="false" ht="12.75" hidden="false" customHeight="false" outlineLevel="0" collapsed="false">
      <c r="A8" s="251"/>
      <c r="B8" s="252"/>
      <c r="C8" s="175" t="s">
        <v>844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8" t="s">
        <v>55</v>
      </c>
      <c r="BC8" s="175" t="s">
        <v>845</v>
      </c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242" t="s">
        <v>846</v>
      </c>
      <c r="BT8" s="242" t="s">
        <v>847</v>
      </c>
      <c r="BU8" s="243" t="s">
        <v>848</v>
      </c>
      <c r="BW8" s="242" t="s">
        <v>846</v>
      </c>
      <c r="BX8" s="242" t="s">
        <v>847</v>
      </c>
      <c r="BY8" s="243" t="s">
        <v>848</v>
      </c>
    </row>
    <row r="9" customFormat="false" ht="12.75" hidden="false" customHeight="false" outlineLevel="0" collapsed="false">
      <c r="A9" s="251"/>
      <c r="B9" s="252"/>
      <c r="C9" s="253" t="s">
        <v>849</v>
      </c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 t="s">
        <v>849</v>
      </c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 t="s">
        <v>850</v>
      </c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178"/>
      <c r="BC9" s="254" t="n">
        <v>2020</v>
      </c>
      <c r="BD9" s="254" t="n">
        <v>2021</v>
      </c>
      <c r="BE9" s="254" t="n">
        <v>2022</v>
      </c>
      <c r="BF9" s="254" t="n">
        <v>2023</v>
      </c>
      <c r="BG9" s="254" t="n">
        <v>2024</v>
      </c>
      <c r="BH9" s="254" t="n">
        <v>2025</v>
      </c>
      <c r="BI9" s="254" t="n">
        <v>2026</v>
      </c>
      <c r="BJ9" s="254" t="n">
        <v>2027</v>
      </c>
      <c r="BK9" s="254" t="n">
        <v>2028</v>
      </c>
      <c r="BL9" s="254" t="n">
        <v>2029</v>
      </c>
      <c r="BM9" s="254" t="n">
        <v>2030</v>
      </c>
      <c r="BN9" s="254" t="n">
        <v>2031</v>
      </c>
      <c r="BO9" s="254" t="n">
        <v>2032</v>
      </c>
      <c r="BP9" s="254" t="n">
        <v>2033</v>
      </c>
      <c r="BQ9" s="254" t="n">
        <v>2034</v>
      </c>
      <c r="BR9" s="254" t="n">
        <v>2035</v>
      </c>
      <c r="BS9" s="255" t="n">
        <v>2022</v>
      </c>
      <c r="BT9" s="256" t="n">
        <v>2022</v>
      </c>
      <c r="BU9" s="243" t="s">
        <v>851</v>
      </c>
      <c r="BW9" s="255" t="n">
        <v>2023</v>
      </c>
      <c r="BX9" s="255" t="n">
        <v>2023</v>
      </c>
      <c r="BY9" s="243" t="s">
        <v>851</v>
      </c>
    </row>
    <row r="10" customFormat="false" ht="12.75" hidden="false" customHeight="false" outlineLevel="0" collapsed="false">
      <c r="A10" s="251"/>
      <c r="B10" s="252"/>
      <c r="C10" s="253" t="s">
        <v>852</v>
      </c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 t="s">
        <v>853</v>
      </c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 t="s">
        <v>853</v>
      </c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</row>
    <row r="11" customFormat="false" ht="12.75" hidden="false" customHeight="false" outlineLevel="0" collapsed="false">
      <c r="A11" s="251"/>
      <c r="B11" s="252"/>
      <c r="C11" s="253" t="s">
        <v>55</v>
      </c>
      <c r="D11" s="253" t="n">
        <v>2020</v>
      </c>
      <c r="E11" s="253" t="n">
        <v>2021</v>
      </c>
      <c r="F11" s="253" t="n">
        <v>2022</v>
      </c>
      <c r="G11" s="253" t="n">
        <v>2023</v>
      </c>
      <c r="H11" s="253" t="n">
        <v>2024</v>
      </c>
      <c r="I11" s="253" t="n">
        <v>2025</v>
      </c>
      <c r="J11" s="253" t="n">
        <v>2026</v>
      </c>
      <c r="K11" s="253" t="n">
        <v>2027</v>
      </c>
      <c r="L11" s="253" t="n">
        <v>2028</v>
      </c>
      <c r="M11" s="253" t="n">
        <v>2029</v>
      </c>
      <c r="N11" s="253" t="n">
        <v>2030</v>
      </c>
      <c r="O11" s="253" t="n">
        <v>2031</v>
      </c>
      <c r="P11" s="253" t="n">
        <v>2032</v>
      </c>
      <c r="Q11" s="253" t="n">
        <v>2033</v>
      </c>
      <c r="R11" s="253" t="n">
        <v>2034</v>
      </c>
      <c r="S11" s="253" t="n">
        <v>2035</v>
      </c>
      <c r="T11" s="253" t="s">
        <v>55</v>
      </c>
      <c r="U11" s="253" t="n">
        <v>2020</v>
      </c>
      <c r="V11" s="253" t="n">
        <v>2021</v>
      </c>
      <c r="W11" s="253" t="n">
        <v>2022</v>
      </c>
      <c r="X11" s="253" t="n">
        <v>2023</v>
      </c>
      <c r="Y11" s="253" t="n">
        <v>2024</v>
      </c>
      <c r="Z11" s="253" t="n">
        <v>2025</v>
      </c>
      <c r="AA11" s="253" t="n">
        <v>2026</v>
      </c>
      <c r="AB11" s="253" t="n">
        <v>2027</v>
      </c>
      <c r="AC11" s="253" t="n">
        <v>2028</v>
      </c>
      <c r="AD11" s="253" t="n">
        <v>2029</v>
      </c>
      <c r="AE11" s="253" t="n">
        <v>2030</v>
      </c>
      <c r="AF11" s="253" t="n">
        <v>2031</v>
      </c>
      <c r="AG11" s="253" t="n">
        <v>2032</v>
      </c>
      <c r="AH11" s="253" t="n">
        <v>2033</v>
      </c>
      <c r="AI11" s="253" t="n">
        <v>2034</v>
      </c>
      <c r="AJ11" s="253" t="n">
        <v>2035</v>
      </c>
      <c r="AK11" s="253" t="s">
        <v>55</v>
      </c>
      <c r="AL11" s="253" t="n">
        <v>2020</v>
      </c>
      <c r="AM11" s="253" t="n">
        <v>2021</v>
      </c>
      <c r="AN11" s="253" t="n">
        <v>2022</v>
      </c>
      <c r="AO11" s="253" t="n">
        <v>2023</v>
      </c>
      <c r="AP11" s="253" t="n">
        <v>2024</v>
      </c>
      <c r="AQ11" s="253" t="n">
        <v>2025</v>
      </c>
      <c r="AR11" s="253" t="n">
        <v>2026</v>
      </c>
      <c r="AS11" s="253" t="n">
        <v>2027</v>
      </c>
      <c r="AT11" s="253" t="n">
        <v>2028</v>
      </c>
      <c r="AU11" s="253" t="n">
        <v>2029</v>
      </c>
      <c r="AV11" s="253" t="n">
        <v>2030</v>
      </c>
      <c r="AW11" s="253" t="n">
        <v>2031</v>
      </c>
      <c r="AX11" s="253" t="n">
        <v>2032</v>
      </c>
      <c r="AY11" s="253" t="n">
        <v>2033</v>
      </c>
      <c r="AZ11" s="253" t="n">
        <v>2034</v>
      </c>
      <c r="BA11" s="253" t="n">
        <v>2035</v>
      </c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</row>
    <row r="12" customFormat="false" ht="12.75" hidden="false" customHeight="false" outlineLevel="0" collapsed="false">
      <c r="A12" s="177" t="s">
        <v>90</v>
      </c>
      <c r="B12" s="177" t="s">
        <v>91</v>
      </c>
      <c r="C12" s="177" t="s">
        <v>92</v>
      </c>
      <c r="D12" s="177" t="s">
        <v>93</v>
      </c>
      <c r="E12" s="177" t="s">
        <v>780</v>
      </c>
      <c r="F12" s="177" t="s">
        <v>786</v>
      </c>
      <c r="G12" s="177" t="s">
        <v>790</v>
      </c>
      <c r="H12" s="177" t="s">
        <v>854</v>
      </c>
      <c r="I12" s="177" t="s">
        <v>855</v>
      </c>
      <c r="J12" s="177" t="s">
        <v>856</v>
      </c>
      <c r="K12" s="177" t="s">
        <v>857</v>
      </c>
      <c r="L12" s="177" t="s">
        <v>858</v>
      </c>
      <c r="M12" s="177" t="s">
        <v>859</v>
      </c>
      <c r="N12" s="177" t="s">
        <v>860</v>
      </c>
      <c r="O12" s="177" t="s">
        <v>861</v>
      </c>
      <c r="P12" s="177" t="s">
        <v>862</v>
      </c>
      <c r="Q12" s="177" t="s">
        <v>863</v>
      </c>
      <c r="R12" s="177" t="s">
        <v>864</v>
      </c>
      <c r="S12" s="177" t="s">
        <v>865</v>
      </c>
      <c r="T12" s="177" t="s">
        <v>855</v>
      </c>
      <c r="U12" s="177" t="s">
        <v>856</v>
      </c>
      <c r="V12" s="177" t="s">
        <v>857</v>
      </c>
      <c r="W12" s="177" t="s">
        <v>858</v>
      </c>
      <c r="X12" s="177" t="s">
        <v>859</v>
      </c>
      <c r="Y12" s="177" t="s">
        <v>860</v>
      </c>
      <c r="Z12" s="177" t="s">
        <v>861</v>
      </c>
      <c r="AA12" s="177" t="s">
        <v>862</v>
      </c>
      <c r="AB12" s="177" t="s">
        <v>863</v>
      </c>
      <c r="AC12" s="177" t="s">
        <v>864</v>
      </c>
      <c r="AD12" s="177" t="s">
        <v>865</v>
      </c>
      <c r="AE12" s="177" t="s">
        <v>866</v>
      </c>
      <c r="AF12" s="177" t="s">
        <v>867</v>
      </c>
      <c r="AG12" s="177" t="s">
        <v>868</v>
      </c>
      <c r="AH12" s="177" t="s">
        <v>869</v>
      </c>
      <c r="AI12" s="177" t="s">
        <v>870</v>
      </c>
      <c r="AJ12" s="177" t="s">
        <v>871</v>
      </c>
      <c r="AK12" s="177" t="s">
        <v>861</v>
      </c>
      <c r="AL12" s="177" t="s">
        <v>862</v>
      </c>
      <c r="AM12" s="177" t="s">
        <v>863</v>
      </c>
      <c r="AN12" s="177" t="s">
        <v>864</v>
      </c>
      <c r="AO12" s="177" t="s">
        <v>865</v>
      </c>
      <c r="AP12" s="177" t="s">
        <v>866</v>
      </c>
      <c r="AQ12" s="177" t="s">
        <v>867</v>
      </c>
      <c r="AR12" s="177" t="s">
        <v>868</v>
      </c>
      <c r="AS12" s="177" t="s">
        <v>869</v>
      </c>
      <c r="AT12" s="177" t="s">
        <v>870</v>
      </c>
      <c r="AU12" s="177" t="s">
        <v>871</v>
      </c>
      <c r="AV12" s="177" t="s">
        <v>872</v>
      </c>
      <c r="AW12" s="177" t="s">
        <v>873</v>
      </c>
      <c r="AX12" s="177" t="s">
        <v>874</v>
      </c>
      <c r="AY12" s="177" t="s">
        <v>875</v>
      </c>
      <c r="AZ12" s="177" t="s">
        <v>876</v>
      </c>
      <c r="BA12" s="177" t="s">
        <v>877</v>
      </c>
      <c r="BB12" s="177" t="s">
        <v>878</v>
      </c>
      <c r="BC12" s="177" t="s">
        <v>879</v>
      </c>
      <c r="BD12" s="177" t="s">
        <v>880</v>
      </c>
      <c r="BE12" s="177" t="s">
        <v>881</v>
      </c>
      <c r="BF12" s="177" t="s">
        <v>882</v>
      </c>
      <c r="BG12" s="177" t="s">
        <v>883</v>
      </c>
      <c r="BH12" s="177" t="s">
        <v>884</v>
      </c>
      <c r="BI12" s="177" t="s">
        <v>885</v>
      </c>
      <c r="BJ12" s="177" t="s">
        <v>886</v>
      </c>
      <c r="BK12" s="177" t="s">
        <v>887</v>
      </c>
      <c r="BL12" s="177" t="s">
        <v>888</v>
      </c>
      <c r="BM12" s="177" t="s">
        <v>889</v>
      </c>
      <c r="BN12" s="177" t="s">
        <v>890</v>
      </c>
      <c r="BO12" s="177" t="s">
        <v>891</v>
      </c>
      <c r="BP12" s="177" t="s">
        <v>892</v>
      </c>
      <c r="BQ12" s="177" t="s">
        <v>893</v>
      </c>
      <c r="BR12" s="177" t="s">
        <v>894</v>
      </c>
    </row>
    <row r="13" customFormat="false" ht="12.75" hidden="false" customHeight="false" outlineLevel="0" collapsed="false">
      <c r="A13" s="257" t="s">
        <v>895</v>
      </c>
      <c r="B13" s="258" t="s">
        <v>896</v>
      </c>
      <c r="C13" s="259" t="n">
        <f aca="false">SUM(D13:S13)</f>
        <v>144363.8</v>
      </c>
      <c r="D13" s="259" t="n">
        <f aca="false">D14+D17+D18+D19</f>
        <v>22163.5</v>
      </c>
      <c r="E13" s="259" t="n">
        <f aca="false">E14+E17+E18+E19</f>
        <v>13425.4</v>
      </c>
      <c r="F13" s="259" t="n">
        <f aca="false">F14+F17+F18+F19</f>
        <v>33349</v>
      </c>
      <c r="G13" s="259" t="n">
        <f aca="false">G14+G17+G18+G19</f>
        <v>65465.9</v>
      </c>
      <c r="H13" s="259" t="n">
        <f aca="false">H14+H17+H18+H19</f>
        <v>9960</v>
      </c>
      <c r="I13" s="259" t="n">
        <f aca="false">I14+I17+I18+I19</f>
        <v>0</v>
      </c>
      <c r="J13" s="259" t="n">
        <f aca="false">J14+J17+J18+J19</f>
        <v>0</v>
      </c>
      <c r="K13" s="259" t="n">
        <f aca="false">K14+K17+K18+K19</f>
        <v>0</v>
      </c>
      <c r="L13" s="259" t="n">
        <f aca="false">L14+L17+L18+L19</f>
        <v>0</v>
      </c>
      <c r="M13" s="259" t="n">
        <f aca="false">M14+M17+M18+M19</f>
        <v>0</v>
      </c>
      <c r="N13" s="259" t="n">
        <f aca="false">N14+N17+N18+N19</f>
        <v>0</v>
      </c>
      <c r="O13" s="259" t="n">
        <f aca="false">O14+O17+O18+O19</f>
        <v>0</v>
      </c>
      <c r="P13" s="259" t="n">
        <f aca="false">P14+P17+P18+P19</f>
        <v>0</v>
      </c>
      <c r="Q13" s="259" t="n">
        <f aca="false">Q14+Q17+Q18+Q19</f>
        <v>0</v>
      </c>
      <c r="R13" s="259" t="n">
        <f aca="false">R14+R17+R18+R19</f>
        <v>0</v>
      </c>
      <c r="S13" s="259" t="n">
        <f aca="false">S14+S17+S18+S19</f>
        <v>0</v>
      </c>
      <c r="T13" s="259" t="n">
        <f aca="false">SUM(U13:AJ13)</f>
        <v>204077</v>
      </c>
      <c r="U13" s="259" t="n">
        <f aca="false">U14+U17+U18+U19</f>
        <v>36572</v>
      </c>
      <c r="V13" s="259" t="n">
        <f aca="false">V14+V17+V18+V19</f>
        <v>40827</v>
      </c>
      <c r="W13" s="259" t="n">
        <f aca="false">W14+W17+W18+W19</f>
        <v>32534.5</v>
      </c>
      <c r="X13" s="259" t="n">
        <f aca="false">X14+X17+X18+X19</f>
        <v>53236.5</v>
      </c>
      <c r="Y13" s="259" t="n">
        <f aca="false">Y14+Y17+Y18+Y19</f>
        <v>40907</v>
      </c>
      <c r="Z13" s="259" t="n">
        <f aca="false">Z14+Z17+Z18+Z19</f>
        <v>0</v>
      </c>
      <c r="AA13" s="259" t="n">
        <f aca="false">AA14+AA17+AA18+AA19</f>
        <v>0</v>
      </c>
      <c r="AB13" s="259" t="n">
        <f aca="false">AB14+AB17+AB18+AB19</f>
        <v>0</v>
      </c>
      <c r="AC13" s="259" t="n">
        <f aca="false">AC14+AC17+AC18+AC19</f>
        <v>0</v>
      </c>
      <c r="AD13" s="259" t="n">
        <f aca="false">AD14+AD17+AD18+AD19</f>
        <v>0</v>
      </c>
      <c r="AE13" s="259" t="n">
        <f aca="false">AE14+AE17+AE18+AE19</f>
        <v>0</v>
      </c>
      <c r="AF13" s="259" t="n">
        <f aca="false">AF14+AF17+AF18+AF19</f>
        <v>0</v>
      </c>
      <c r="AG13" s="259" t="n">
        <f aca="false">AG14+AG17+AG18+AG19</f>
        <v>0</v>
      </c>
      <c r="AH13" s="259" t="n">
        <f aca="false">AH14+AH17+AH18+AH19</f>
        <v>0</v>
      </c>
      <c r="AI13" s="259" t="n">
        <f aca="false">AI14+AI17+AI18+AI19</f>
        <v>0</v>
      </c>
      <c r="AJ13" s="259" t="n">
        <f aca="false">AJ14+AJ17+AJ18+AJ19</f>
        <v>0</v>
      </c>
      <c r="AK13" s="259" t="n">
        <f aca="false">SUM(AL13:BA13)</f>
        <v>1630877.50611269</v>
      </c>
      <c r="AL13" s="259" t="n">
        <f aca="false">AL14+AL17+AL18+AL19</f>
        <v>137820.9</v>
      </c>
      <c r="AM13" s="259" t="n">
        <f aca="false">AM14+AM17+AM18+AM19</f>
        <v>181986.9</v>
      </c>
      <c r="AN13" s="259" t="n">
        <f aca="false">AN14+AN17+AN18+AN19</f>
        <v>240127.4</v>
      </c>
      <c r="AO13" s="259" t="n">
        <f aca="false">AO14+AO17+AO18+AO19</f>
        <v>130590.06</v>
      </c>
      <c r="AP13" s="259" t="n">
        <f aca="false">AP14+AP17+AP18+AP19</f>
        <v>199256.130634223</v>
      </c>
      <c r="AQ13" s="259" t="n">
        <f aca="false">AQ14+AQ17+AQ18+AQ19</f>
        <v>123156.519562545</v>
      </c>
      <c r="AR13" s="259" t="n">
        <f aca="false">AR14+AR17+AR18+AR19</f>
        <v>138022.543443624</v>
      </c>
      <c r="AS13" s="259" t="n">
        <f aca="false">AS14+AS17+AS18+AS19</f>
        <v>94710.192536127</v>
      </c>
      <c r="AT13" s="259" t="n">
        <f aca="false">AT14+AT17+AT18+AT19</f>
        <v>73052.1192628483</v>
      </c>
      <c r="AU13" s="259" t="n">
        <f aca="false">AU14+AU17+AU18+AU19</f>
        <v>53678.1725162082</v>
      </c>
      <c r="AV13" s="259" t="n">
        <f aca="false">AV14+AV17+AV18+AV19</f>
        <v>51813.3282006938</v>
      </c>
      <c r="AW13" s="259" t="n">
        <f aca="false">AW14+AW17+AW18+AW19</f>
        <v>46460.2738990046</v>
      </c>
      <c r="AX13" s="259" t="n">
        <f aca="false">AX14+AX17+AX18+AX19</f>
        <v>52883.9833973084</v>
      </c>
      <c r="AY13" s="259" t="n">
        <f aca="false">AY14+AY17+AY18+AY19</f>
        <v>39896.6824463132</v>
      </c>
      <c r="AZ13" s="259" t="n">
        <f aca="false">AZ14+AZ17+AZ18+AZ19</f>
        <v>31411.2281890391</v>
      </c>
      <c r="BA13" s="259" t="n">
        <f aca="false">BA14+BA17+BA18+BA19</f>
        <v>36011.0720247595</v>
      </c>
      <c r="BB13" s="259" t="n">
        <f aca="false">SUM(BC13:BR13)</f>
        <v>1979318.3061127</v>
      </c>
      <c r="BC13" s="259" t="n">
        <f aca="false">BC14+BC17+BC18+BC19</f>
        <v>196556.4</v>
      </c>
      <c r="BD13" s="259" t="n">
        <f aca="false">BD14+BD17+BD18+BD19</f>
        <v>236239.3</v>
      </c>
      <c r="BE13" s="259" t="n">
        <f aca="false">BE14+BE17+BE18+BE19</f>
        <v>306010.9</v>
      </c>
      <c r="BF13" s="259" t="n">
        <f aca="false">BF14+BF17+BF18+BF19</f>
        <v>249292.46</v>
      </c>
      <c r="BG13" s="259" t="n">
        <f aca="false">BG14+BG17+BG18+BG19</f>
        <v>250123.130634223</v>
      </c>
      <c r="BH13" s="259" t="n">
        <f aca="false">BH14+BH17+BH18+BH19</f>
        <v>123156.519562545</v>
      </c>
      <c r="BI13" s="259" t="n">
        <f aca="false">BI14+BI17+BI18+BI19</f>
        <v>138022.543443624</v>
      </c>
      <c r="BJ13" s="259" t="n">
        <f aca="false">BJ14+BJ17+BJ18+BJ19</f>
        <v>94710.192536127</v>
      </c>
      <c r="BK13" s="259" t="n">
        <f aca="false">BK14+BK17+BK18+BK19</f>
        <v>73052.1192628483</v>
      </c>
      <c r="BL13" s="259" t="n">
        <f aca="false">BL14+BL17+BL18+BL19</f>
        <v>53678.1725162082</v>
      </c>
      <c r="BM13" s="259" t="n">
        <f aca="false">BM14+BM17+BM18+BM19</f>
        <v>51813.3282006938</v>
      </c>
      <c r="BN13" s="259" t="n">
        <f aca="false">BN14+BN17+BN18+BN19</f>
        <v>46460.2738990046</v>
      </c>
      <c r="BO13" s="259" t="n">
        <f aca="false">BO14+BO17+BO18+BO19</f>
        <v>52883.9833973084</v>
      </c>
      <c r="BP13" s="259" t="n">
        <f aca="false">BP14+BP17+BP18+BP19</f>
        <v>39896.6824463132</v>
      </c>
      <c r="BQ13" s="259" t="n">
        <f aca="false">BQ14+BQ17+BQ18+BQ19</f>
        <v>31411.2281890391</v>
      </c>
      <c r="BR13" s="259" t="n">
        <f aca="false">BR14+BR17+BR18+BR19</f>
        <v>36011.0720247595</v>
      </c>
      <c r="BS13" s="260" t="n">
        <f aca="false">W13+AN13</f>
        <v>272661.9</v>
      </c>
      <c r="BT13" s="260" t="n">
        <v>162320.7</v>
      </c>
      <c r="BU13" s="261" t="n">
        <f aca="false">BS13-BT13</f>
        <v>110341.2</v>
      </c>
      <c r="BV13" s="260"/>
      <c r="BW13" s="260" t="n">
        <f aca="false">X13+AO13</f>
        <v>183826.56</v>
      </c>
      <c r="BX13" s="260" t="n">
        <v>183826.6</v>
      </c>
      <c r="BY13" s="261" t="n">
        <f aca="false">BW13-BX13</f>
        <v>-0.0400000000081491</v>
      </c>
    </row>
    <row r="14" customFormat="false" ht="12.75" hidden="false" customHeight="false" outlineLevel="0" collapsed="false">
      <c r="A14" s="177" t="s">
        <v>897</v>
      </c>
      <c r="B14" s="178" t="s">
        <v>898</v>
      </c>
      <c r="C14" s="262" t="n">
        <f aca="false">SUM(D14:S14)</f>
        <v>144363.8</v>
      </c>
      <c r="D14" s="262" t="n">
        <f aca="false">SUM(D15:D16)</f>
        <v>22163.5</v>
      </c>
      <c r="E14" s="262" t="n">
        <f aca="false">SUM(E15:E16)</f>
        <v>13425.4</v>
      </c>
      <c r="F14" s="262" t="n">
        <f aca="false">SUM(F15:F16)</f>
        <v>33349</v>
      </c>
      <c r="G14" s="262" t="n">
        <f aca="false">SUM(G15:G16)</f>
        <v>65465.9</v>
      </c>
      <c r="H14" s="262" t="n">
        <f aca="false">SUM(H15:H16)</f>
        <v>9960</v>
      </c>
      <c r="I14" s="262" t="n">
        <f aca="false">SUM(I15:I16)</f>
        <v>0</v>
      </c>
      <c r="J14" s="262" t="n">
        <f aca="false">SUM(J15:J16)</f>
        <v>0</v>
      </c>
      <c r="K14" s="262" t="n">
        <f aca="false">SUM(K15:K16)</f>
        <v>0</v>
      </c>
      <c r="L14" s="262" t="n">
        <f aca="false">SUM(L15:L16)</f>
        <v>0</v>
      </c>
      <c r="M14" s="262" t="n">
        <f aca="false">SUM(M15:M16)</f>
        <v>0</v>
      </c>
      <c r="N14" s="262" t="n">
        <f aca="false">SUM(N15:N16)</f>
        <v>0</v>
      </c>
      <c r="O14" s="262" t="n">
        <f aca="false">SUM(O15:O16)</f>
        <v>0</v>
      </c>
      <c r="P14" s="262" t="n">
        <f aca="false">SUM(P15:P16)</f>
        <v>0</v>
      </c>
      <c r="Q14" s="262" t="n">
        <f aca="false">SUM(Q15:Q16)</f>
        <v>0</v>
      </c>
      <c r="R14" s="262" t="n">
        <f aca="false">SUM(R15:R16)</f>
        <v>0</v>
      </c>
      <c r="S14" s="262" t="n">
        <f aca="false">SUM(S15:S16)</f>
        <v>0</v>
      </c>
      <c r="T14" s="262" t="n">
        <f aca="false">SUM(U14:AJ14)</f>
        <v>204077</v>
      </c>
      <c r="U14" s="262" t="n">
        <f aca="false">SUM(U15:U16)</f>
        <v>36572</v>
      </c>
      <c r="V14" s="262" t="n">
        <f aca="false">SUM(V15:V16)</f>
        <v>40827</v>
      </c>
      <c r="W14" s="262" t="n">
        <f aca="false">SUM(W15:W16)</f>
        <v>32534.5</v>
      </c>
      <c r="X14" s="262" t="n">
        <f aca="false">SUM(X15:X16)</f>
        <v>53236.5</v>
      </c>
      <c r="Y14" s="262" t="n">
        <f aca="false">SUM(Y15:Y16)</f>
        <v>40907</v>
      </c>
      <c r="Z14" s="262" t="n">
        <f aca="false">SUM(Z15:Z16)</f>
        <v>0</v>
      </c>
      <c r="AA14" s="262" t="n">
        <f aca="false">SUM(AA15:AA16)</f>
        <v>0</v>
      </c>
      <c r="AB14" s="262" t="n">
        <f aca="false">SUM(AB15:AB16)</f>
        <v>0</v>
      </c>
      <c r="AC14" s="262" t="n">
        <f aca="false">SUM(AC15:AC16)</f>
        <v>0</v>
      </c>
      <c r="AD14" s="262" t="n">
        <f aca="false">SUM(AD15:AD16)</f>
        <v>0</v>
      </c>
      <c r="AE14" s="262" t="n">
        <f aca="false">SUM(AE15:AE16)</f>
        <v>0</v>
      </c>
      <c r="AF14" s="262" t="n">
        <f aca="false">SUM(AF15:AF16)</f>
        <v>0</v>
      </c>
      <c r="AG14" s="262" t="n">
        <f aca="false">SUM(AG15:AG16)</f>
        <v>0</v>
      </c>
      <c r="AH14" s="262" t="n">
        <f aca="false">SUM(AH15:AH16)</f>
        <v>0</v>
      </c>
      <c r="AI14" s="262" t="n">
        <f aca="false">SUM(AI15:AI16)</f>
        <v>0</v>
      </c>
      <c r="AJ14" s="262" t="n">
        <f aca="false">SUM(AJ15:AJ16)</f>
        <v>0</v>
      </c>
      <c r="AK14" s="262" t="n">
        <f aca="false">SUM(AL14:BA14)</f>
        <v>1492753.3061127</v>
      </c>
      <c r="AL14" s="262" t="n">
        <f aca="false">SUM(AL15:AL16)</f>
        <v>127242</v>
      </c>
      <c r="AM14" s="262" t="n">
        <f aca="false">SUM(AM15:AM16)</f>
        <v>180156.2</v>
      </c>
      <c r="AN14" s="262" t="n">
        <f aca="false">SUM(AN15:AN16)</f>
        <v>116102.7</v>
      </c>
      <c r="AO14" s="262" t="n">
        <f aca="false">SUM(AO15:AO16)</f>
        <v>128900.16</v>
      </c>
      <c r="AP14" s="262" t="n">
        <f aca="false">SUM(AP15:AP16)</f>
        <v>199256.130634223</v>
      </c>
      <c r="AQ14" s="262" t="n">
        <f aca="false">SUM(AQ15:AQ16)</f>
        <v>123156.519562545</v>
      </c>
      <c r="AR14" s="262" t="n">
        <f aca="false">SUM(AR15:AR16)</f>
        <v>138022.543443624</v>
      </c>
      <c r="AS14" s="262" t="n">
        <f aca="false">SUM(AS15:AS16)</f>
        <v>94710.192536127</v>
      </c>
      <c r="AT14" s="262" t="n">
        <f aca="false">SUM(AT15:AT16)</f>
        <v>73052.1192628483</v>
      </c>
      <c r="AU14" s="262" t="n">
        <f aca="false">SUM(AU15:AU16)</f>
        <v>53678.1725162082</v>
      </c>
      <c r="AV14" s="262" t="n">
        <f aca="false">SUM(AV15:AV16)</f>
        <v>51813.3282006938</v>
      </c>
      <c r="AW14" s="262" t="n">
        <f aca="false">SUM(AW15:AW16)</f>
        <v>46460.2738990046</v>
      </c>
      <c r="AX14" s="262" t="n">
        <f aca="false">SUM(AX15:AX16)</f>
        <v>52883.9833973084</v>
      </c>
      <c r="AY14" s="262" t="n">
        <f aca="false">SUM(AY15:AY16)</f>
        <v>39896.6824463132</v>
      </c>
      <c r="AZ14" s="262" t="n">
        <f aca="false">SUM(AZ15:AZ16)</f>
        <v>31411.2281890391</v>
      </c>
      <c r="BA14" s="262" t="n">
        <f aca="false">SUM(BA15:BA16)</f>
        <v>36011.0720247595</v>
      </c>
      <c r="BB14" s="262" t="n">
        <f aca="false">SUM(BC14:BR14)</f>
        <v>1841194.10611269</v>
      </c>
      <c r="BC14" s="262" t="n">
        <f aca="false">D14+U14+AL14</f>
        <v>185977.5</v>
      </c>
      <c r="BD14" s="262" t="n">
        <f aca="false">E14+V14+AM14</f>
        <v>234408.6</v>
      </c>
      <c r="BE14" s="262" t="n">
        <f aca="false">F14+W14+AN14</f>
        <v>181986.2</v>
      </c>
      <c r="BF14" s="262" t="n">
        <f aca="false">G14+X14+AO14</f>
        <v>247602.56</v>
      </c>
      <c r="BG14" s="262" t="n">
        <f aca="false">H14+Y14+AP14</f>
        <v>250123.130634223</v>
      </c>
      <c r="BH14" s="262" t="n">
        <f aca="false">I14+Z14+AQ14</f>
        <v>123156.519562545</v>
      </c>
      <c r="BI14" s="262" t="n">
        <f aca="false">J14+AA14+AR14</f>
        <v>138022.543443624</v>
      </c>
      <c r="BJ14" s="262" t="n">
        <f aca="false">K14+AB14+AS14</f>
        <v>94710.192536127</v>
      </c>
      <c r="BK14" s="262" t="n">
        <f aca="false">L14+AC14+AT14</f>
        <v>73052.1192628483</v>
      </c>
      <c r="BL14" s="262" t="n">
        <f aca="false">M14+AD14+AU14</f>
        <v>53678.1725162082</v>
      </c>
      <c r="BM14" s="262" t="n">
        <f aca="false">N14+AE14+AV14</f>
        <v>51813.3282006938</v>
      </c>
      <c r="BN14" s="262" t="n">
        <f aca="false">O14+AF14+AW14</f>
        <v>46460.2738990046</v>
      </c>
      <c r="BO14" s="262" t="n">
        <f aca="false">P14+AG14+AX14</f>
        <v>52883.9833973084</v>
      </c>
      <c r="BP14" s="262" t="n">
        <f aca="false">Q14+AH14+AY14</f>
        <v>39896.6824463132</v>
      </c>
      <c r="BQ14" s="262" t="n">
        <f aca="false">R14+AI14+AZ14</f>
        <v>31411.2281890391</v>
      </c>
      <c r="BR14" s="262" t="n">
        <f aca="false">S14+AJ14+BA14</f>
        <v>36011.0720247595</v>
      </c>
      <c r="BS14" s="260" t="n">
        <f aca="false">W14+AN14</f>
        <v>148637.2</v>
      </c>
      <c r="BT14" s="260" t="n">
        <v>148637.2</v>
      </c>
      <c r="BU14" s="263" t="n">
        <f aca="false">BS14-BT14</f>
        <v>0</v>
      </c>
      <c r="BV14" s="260"/>
      <c r="BW14" s="260" t="n">
        <f aca="false">X14+AO14</f>
        <v>182136.66</v>
      </c>
      <c r="BX14" s="260" t="n">
        <v>182136.7</v>
      </c>
      <c r="BY14" s="261" t="n">
        <f aca="false">BW14-BX14</f>
        <v>-0.0400000000081491</v>
      </c>
    </row>
    <row r="15" customFormat="false" ht="29.25" hidden="false" customHeight="true" outlineLevel="0" collapsed="false">
      <c r="A15" s="180" t="s">
        <v>96</v>
      </c>
      <c r="B15" s="264" t="s">
        <v>899</v>
      </c>
      <c r="C15" s="265" t="n">
        <f aca="false">SUM(D15:S15)</f>
        <v>144363.8</v>
      </c>
      <c r="D15" s="265" t="n">
        <f aca="false">'Листы2-3(без НДС)'!N106+'Листы2-3(без НДС)'!N108+'Листы2-3(без НДС)'!N123+'Листы2-3(без НДС)'!N124+'Листы2-3(без НДС)'!N128+'Листы2-3(без НДС)'!N137+'Листы2-3(без НДС)'!N148+'Листы2-3(без НДС)'!N149+'Листы2-3(без НДС)'!N154</f>
        <v>22163.5</v>
      </c>
      <c r="E15" s="265" t="n">
        <f aca="false">'Листы2-3(без НДС)'!O106+'Листы2-3(без НДС)'!O108+'Листы2-3(без НДС)'!O123+'Листы2-3(без НДС)'!O124+'Листы2-3(без НДС)'!O128+'Листы2-3(без НДС)'!O137+'Листы2-3(без НДС)'!O148+'Листы2-3(без НДС)'!O149+'Листы2-3(без НДС)'!O154</f>
        <v>13425.4</v>
      </c>
      <c r="F15" s="265" t="n">
        <f aca="false">'Листы2-3(без НДС)'!P106+'Листы2-3(без НДС)'!P108+'Листы2-3(без НДС)'!P123+'Листы2-3(без НДС)'!P124+'Листы2-3(без НДС)'!P128+'Листы2-3(без НДС)'!P137+'Листы2-3(без НДС)'!P148+'Листы2-3(без НДС)'!P149+'Листы2-3(без НДС)'!P154</f>
        <v>33349</v>
      </c>
      <c r="G15" s="265" t="n">
        <f aca="false">'Листы2-3(без НДС)'!Q106+'Листы2-3(без НДС)'!Q108+'Листы2-3(без НДС)'!Q123+'Листы2-3(без НДС)'!Q124+'Листы2-3(без НДС)'!Q128+'Листы2-3(без НДС)'!Q137+'Листы2-3(без НДС)'!Q148+'Листы2-3(без НДС)'!Q149+'Листы2-3(без НДС)'!Q154</f>
        <v>65465.9</v>
      </c>
      <c r="H15" s="265" t="n">
        <f aca="false">'Листы2-3(без НДС)'!R106+'Листы2-3(без НДС)'!R108+'Листы2-3(без НДС)'!R123+'Листы2-3(без НДС)'!R124+'Листы2-3(без НДС)'!R128+'Листы2-3(без НДС)'!R137+'Листы2-3(без НДС)'!R148+'Листы2-3(без НДС)'!R149+'Листы2-3(без НДС)'!R154</f>
        <v>9960</v>
      </c>
      <c r="I15" s="265" t="n">
        <f aca="false">'Листы2-3(без НДС)'!S106+'Листы2-3(без НДС)'!S108+'Листы2-3(без НДС)'!S123+'Листы2-3(без НДС)'!S124+'Листы2-3(без НДС)'!S128+'Листы2-3(без НДС)'!S137+'Листы2-3(без НДС)'!S148+'Листы2-3(без НДС)'!S149+'Листы2-3(без НДС)'!S154</f>
        <v>0</v>
      </c>
      <c r="J15" s="265" t="n">
        <f aca="false">'Листы2-3(без НДС)'!T106+'Листы2-3(без НДС)'!T108+'Листы2-3(без НДС)'!T123+'Листы2-3(без НДС)'!T124+'Листы2-3(без НДС)'!T128+'Листы2-3(без НДС)'!T137+'Листы2-3(без НДС)'!T148+'Листы2-3(без НДС)'!T149+'Листы2-3(без НДС)'!T154</f>
        <v>0</v>
      </c>
      <c r="K15" s="265" t="n">
        <f aca="false">'Листы2-3(без НДС)'!U106+'Листы2-3(без НДС)'!U108+'Листы2-3(без НДС)'!U123+'Листы2-3(без НДС)'!U124+'Листы2-3(без НДС)'!U128+'Листы2-3(без НДС)'!U137+'Листы2-3(без НДС)'!U148+'Листы2-3(без НДС)'!U149+'Листы2-3(без НДС)'!U154</f>
        <v>0</v>
      </c>
      <c r="L15" s="265" t="n">
        <f aca="false">'Листы2-3(без НДС)'!V106+'Листы2-3(без НДС)'!V108+'Листы2-3(без НДС)'!V123+'Листы2-3(без НДС)'!V124+'Листы2-3(без НДС)'!V128+'Листы2-3(без НДС)'!V137+'Листы2-3(без НДС)'!V148+'Листы2-3(без НДС)'!V149+'Листы2-3(без НДС)'!V154</f>
        <v>0</v>
      </c>
      <c r="M15" s="265" t="n">
        <f aca="false">'Листы2-3(без НДС)'!W106+'Листы2-3(без НДС)'!W108+'Листы2-3(без НДС)'!W123+'Листы2-3(без НДС)'!W124+'Листы2-3(без НДС)'!W128+'Листы2-3(без НДС)'!W137+'Листы2-3(без НДС)'!W148+'Листы2-3(без НДС)'!W149+'Листы2-3(без НДС)'!W154</f>
        <v>0</v>
      </c>
      <c r="N15" s="265" t="n">
        <f aca="false">'Листы2-3(без НДС)'!X106+'Листы2-3(без НДС)'!X108+'Листы2-3(без НДС)'!X123+'Листы2-3(без НДС)'!X124+'Листы2-3(без НДС)'!X128+'Листы2-3(без НДС)'!X137+'Листы2-3(без НДС)'!X148+'Листы2-3(без НДС)'!X149+'Листы2-3(без НДС)'!X154</f>
        <v>0</v>
      </c>
      <c r="O15" s="265" t="n">
        <f aca="false">'Листы2-3(без НДС)'!Y106+'Листы2-3(без НДС)'!Y108+'Листы2-3(без НДС)'!Y123+'Листы2-3(без НДС)'!Y124+'Листы2-3(без НДС)'!Y128+'Листы2-3(без НДС)'!Y137+'Листы2-3(без НДС)'!Y148+'Листы2-3(без НДС)'!Y149+'Листы2-3(без НДС)'!Y154</f>
        <v>0</v>
      </c>
      <c r="P15" s="265" t="n">
        <f aca="false">'Листы2-3(без НДС)'!Z106+'Листы2-3(без НДС)'!Z108+'Листы2-3(без НДС)'!Z123+'Листы2-3(без НДС)'!Z124+'Листы2-3(без НДС)'!Z128+'Листы2-3(без НДС)'!Z137+'Листы2-3(без НДС)'!Z148+'Листы2-3(без НДС)'!Z149+'Листы2-3(без НДС)'!Z154</f>
        <v>0</v>
      </c>
      <c r="Q15" s="265" t="n">
        <f aca="false">'Листы2-3(без НДС)'!AA106+'Листы2-3(без НДС)'!AA108+'Листы2-3(без НДС)'!AA123+'Листы2-3(без НДС)'!AA124+'Листы2-3(без НДС)'!AA128+'Листы2-3(без НДС)'!AA137+'Листы2-3(без НДС)'!AA148+'Листы2-3(без НДС)'!AA149+'Листы2-3(без НДС)'!AA154</f>
        <v>0</v>
      </c>
      <c r="R15" s="265" t="n">
        <f aca="false">'Листы2-3(без НДС)'!AB106+'Листы2-3(без НДС)'!AB108+'Листы2-3(без НДС)'!AB123+'Листы2-3(без НДС)'!AB124+'Листы2-3(без НДС)'!AB128+'Листы2-3(без НДС)'!AB137+'Листы2-3(без НДС)'!AB148+'Листы2-3(без НДС)'!AB149+'Листы2-3(без НДС)'!AB154</f>
        <v>0</v>
      </c>
      <c r="S15" s="265" t="n">
        <f aca="false">'Листы2-3(без НДС)'!AC106+'Листы2-3(без НДС)'!AC108+'Листы2-3(без НДС)'!AC123+'Листы2-3(без НДС)'!AC124+'Листы2-3(без НДС)'!AC128+'Листы2-3(без НДС)'!AC137+'Листы2-3(без НДС)'!AC148+'Листы2-3(без НДС)'!AC149+'Листы2-3(без НДС)'!AC154</f>
        <v>0</v>
      </c>
      <c r="T15" s="265" t="n">
        <f aca="false">SUM(U15:AJ15)</f>
        <v>204077</v>
      </c>
      <c r="U15" s="265" t="n">
        <f aca="false">'Листы2-3(без НДС)'!N110+'Листы2-3(без НДС)'!N111+'Листы2-3(без НДС)'!N112+'Листы2-3(без НДС)'!N113+'Листы2-3(без НДС)'!N115+'Листы2-3(без НДС)'!N117+'Листы2-3(без НДС)'!N118+'Листы2-3(без НДС)'!N120+'Листы2-3(без НДС)'!N125+'Листы2-3(без НДС)'!N126+'Листы2-3(без НДС)'!N130+'Листы2-3(без НДС)'!N131+'Листы2-3(без НДС)'!N133+'Листы2-3(без НДС)'!N134+'Листы2-3(без НДС)'!N135+'Листы2-3(без НДС)'!N138+'Листы2-3(без НДС)'!N139+'Листы2-3(без НДС)'!N140+'Листы2-3(без НДС)'!N142+'Листы2-3(без НДС)'!N143+'Листы2-3(без НДС)'!N156+'Листы2-3(без НДС)'!N160+'Листы2-3(без НДС)'!N162+'Листы2-3(без НДС)'!N163+'Листы2-3(без НДС)'!N165+'Листы2-3(без НДС)'!N172+'Листы2-3(без НДС)'!N173</f>
        <v>36572</v>
      </c>
      <c r="V15" s="265" t="n">
        <f aca="false">'Листы2-3(без НДС)'!O110+'Листы2-3(без НДС)'!O111+'Листы2-3(без НДС)'!O112+'Листы2-3(без НДС)'!O113+'Листы2-3(без НДС)'!O115+'Листы2-3(без НДС)'!O117+'Листы2-3(без НДС)'!O118+'Листы2-3(без НДС)'!O120+'Листы2-3(без НДС)'!O125+'Листы2-3(без НДС)'!O126+'Листы2-3(без НДС)'!O130+'Листы2-3(без НДС)'!O131+'Листы2-3(без НДС)'!O133+'Листы2-3(без НДС)'!O134+'Листы2-3(без НДС)'!O135+'Листы2-3(без НДС)'!O138+'Листы2-3(без НДС)'!O139+'Листы2-3(без НДС)'!O140+'Листы2-3(без НДС)'!O142+'Листы2-3(без НДС)'!O143+'Листы2-3(без НДС)'!O156+'Листы2-3(без НДС)'!O160+'Листы2-3(без НДС)'!O162+'Листы2-3(без НДС)'!O163+'Листы2-3(без НДС)'!O165+'Листы2-3(без НДС)'!O172+'Листы2-3(без НДС)'!O173</f>
        <v>40827</v>
      </c>
      <c r="W15" s="265" t="n">
        <f aca="false">'Листы2-3(без НДС)'!P110+'Листы2-3(без НДС)'!P111+'Листы2-3(без НДС)'!P112+'Листы2-3(без НДС)'!P113+'Листы2-3(без НДС)'!P115+'Листы2-3(без НДС)'!P117+'Листы2-3(без НДС)'!P118+'Листы2-3(без НДС)'!P120+'Листы2-3(без НДС)'!P125+'Листы2-3(без НДС)'!P126+'Листы2-3(без НДС)'!P130+'Листы2-3(без НДС)'!P131+'Листы2-3(без НДС)'!P133+'Листы2-3(без НДС)'!P134+'Листы2-3(без НДС)'!P135+'Листы2-3(без НДС)'!P138+'Листы2-3(без НДС)'!P139+'Листы2-3(без НДС)'!P140+'Листы2-3(без НДС)'!P142+'Листы2-3(без НДС)'!P143+'Листы2-3(без НДС)'!P156+'Листы2-3(без НДС)'!P160+'Листы2-3(без НДС)'!P162+'Листы2-3(без НДС)'!P163+'Листы2-3(без НДС)'!P165+'Листы2-3(без НДС)'!P172+'Листы2-3(без НДС)'!P173</f>
        <v>32534.5</v>
      </c>
      <c r="X15" s="265" t="n">
        <f aca="false">'Листы2-3(без НДС)'!Q110+'Листы2-3(без НДС)'!Q111+'Листы2-3(без НДС)'!Q112+'Листы2-3(без НДС)'!Q113+'Листы2-3(без НДС)'!Q115+'Листы2-3(без НДС)'!Q117+'Листы2-3(без НДС)'!Q118+'Листы2-3(без НДС)'!Q120+'Листы2-3(без НДС)'!Q125+'Листы2-3(без НДС)'!Q126+'Листы2-3(без НДС)'!Q130+'Листы2-3(без НДС)'!Q131+'Листы2-3(без НДС)'!Q133+'Листы2-3(без НДС)'!Q134+'Листы2-3(без НДС)'!Q135+'Листы2-3(без НДС)'!Q138+'Листы2-3(без НДС)'!Q139+'Листы2-3(без НДС)'!Q140+'Листы2-3(без НДС)'!Q142+'Листы2-3(без НДС)'!Q143+'Листы2-3(без НДС)'!Q156+'Листы2-3(без НДС)'!Q160+'Листы2-3(без НДС)'!Q162+'Листы2-3(без НДС)'!Q163+'Листы2-3(без НДС)'!Q165+'Листы2-3(без НДС)'!Q172+'Листы2-3(без НДС)'!Q173</f>
        <v>53236.5</v>
      </c>
      <c r="Y15" s="265" t="n">
        <f aca="false">'Листы2-3(без НДС)'!R110+'Листы2-3(без НДС)'!R111+'Листы2-3(без НДС)'!R112+'Листы2-3(без НДС)'!R113+'Листы2-3(без НДС)'!R115+'Листы2-3(без НДС)'!R117+'Листы2-3(без НДС)'!R118+'Листы2-3(без НДС)'!R120+'Листы2-3(без НДС)'!R125+'Листы2-3(без НДС)'!R126+'Листы2-3(без НДС)'!R130+'Листы2-3(без НДС)'!R131+'Листы2-3(без НДС)'!R133+'Листы2-3(без НДС)'!R134+'Листы2-3(без НДС)'!R135+'Листы2-3(без НДС)'!R138+'Листы2-3(без НДС)'!R139+'Листы2-3(без НДС)'!R140+'Листы2-3(без НДС)'!R142+'Листы2-3(без НДС)'!R143+'Листы2-3(без НДС)'!R156+'Листы2-3(без НДС)'!R160+'Листы2-3(без НДС)'!R162+'Листы2-3(без НДС)'!R163+'Листы2-3(без НДС)'!R165+'Листы2-3(без НДС)'!R172+'Листы2-3(без НДС)'!R173</f>
        <v>40907</v>
      </c>
      <c r="Z15" s="265" t="n">
        <f aca="false">'Листы2-3(без НДС)'!S110+'Листы2-3(без НДС)'!S111+'Листы2-3(без НДС)'!S112+'Листы2-3(без НДС)'!S113+'Листы2-3(без НДС)'!S115+'Листы2-3(без НДС)'!S117+'Листы2-3(без НДС)'!S118+'Листы2-3(без НДС)'!S120+'Листы2-3(без НДС)'!S125+'Листы2-3(без НДС)'!S126+'Листы2-3(без НДС)'!S130+'Листы2-3(без НДС)'!S131+'Листы2-3(без НДС)'!S133+'Листы2-3(без НДС)'!S134+'Листы2-3(без НДС)'!S135+'Листы2-3(без НДС)'!S138+'Листы2-3(без НДС)'!S139+'Листы2-3(без НДС)'!S140+'Листы2-3(без НДС)'!S142+'Листы2-3(без НДС)'!S143+'Листы2-3(без НДС)'!S156+'Листы2-3(без НДС)'!S160+'Листы2-3(без НДС)'!S162+'Листы2-3(без НДС)'!S163+'Листы2-3(без НДС)'!S165+'Листы2-3(без НДС)'!S172+'Листы2-3(без НДС)'!S173</f>
        <v>0</v>
      </c>
      <c r="AA15" s="265" t="n">
        <f aca="false">'Листы2-3(без НДС)'!T110+'Листы2-3(без НДС)'!T111+'Листы2-3(без НДС)'!T112+'Листы2-3(без НДС)'!T113+'Листы2-3(без НДС)'!T115+'Листы2-3(без НДС)'!T117+'Листы2-3(без НДС)'!T118+'Листы2-3(без НДС)'!T120+'Листы2-3(без НДС)'!T125+'Листы2-3(без НДС)'!T126+'Листы2-3(без НДС)'!T130+'Листы2-3(без НДС)'!T131+'Листы2-3(без НДС)'!T133+'Листы2-3(без НДС)'!T134+'Листы2-3(без НДС)'!T135+'Листы2-3(без НДС)'!T138+'Листы2-3(без НДС)'!T139+'Листы2-3(без НДС)'!T140+'Листы2-3(без НДС)'!T142+'Листы2-3(без НДС)'!T143+'Листы2-3(без НДС)'!T156+'Листы2-3(без НДС)'!T160+'Листы2-3(без НДС)'!T162+'Листы2-3(без НДС)'!T163+'Листы2-3(без НДС)'!T165+'Листы2-3(без НДС)'!T172+'Листы2-3(без НДС)'!T173</f>
        <v>0</v>
      </c>
      <c r="AB15" s="265" t="n">
        <f aca="false">'Листы2-3(без НДС)'!U110+'Листы2-3(без НДС)'!U111+'Листы2-3(без НДС)'!U112+'Листы2-3(без НДС)'!U113+'Листы2-3(без НДС)'!U115+'Листы2-3(без НДС)'!U117+'Листы2-3(без НДС)'!U118+'Листы2-3(без НДС)'!U120+'Листы2-3(без НДС)'!U125+'Листы2-3(без НДС)'!U126+'Листы2-3(без НДС)'!U130+'Листы2-3(без НДС)'!U131+'Листы2-3(без НДС)'!U133+'Листы2-3(без НДС)'!U134+'Листы2-3(без НДС)'!U135+'Листы2-3(без НДС)'!U138+'Листы2-3(без НДС)'!U139+'Листы2-3(без НДС)'!U140+'Листы2-3(без НДС)'!U142+'Листы2-3(без НДС)'!U143+'Листы2-3(без НДС)'!U156+'Листы2-3(без НДС)'!U160+'Листы2-3(без НДС)'!U162+'Листы2-3(без НДС)'!U163+'Листы2-3(без НДС)'!U165+'Листы2-3(без НДС)'!U172+'Листы2-3(без НДС)'!U173</f>
        <v>0</v>
      </c>
      <c r="AC15" s="265" t="n">
        <f aca="false">'Листы2-3(без НДС)'!V110+'Листы2-3(без НДС)'!V111+'Листы2-3(без НДС)'!V112+'Листы2-3(без НДС)'!V113+'Листы2-3(без НДС)'!V115+'Листы2-3(без НДС)'!V117+'Листы2-3(без НДС)'!V118+'Листы2-3(без НДС)'!V120+'Листы2-3(без НДС)'!V125+'Листы2-3(без НДС)'!V126+'Листы2-3(без НДС)'!V130+'Листы2-3(без НДС)'!V131+'Листы2-3(без НДС)'!V133+'Листы2-3(без НДС)'!V134+'Листы2-3(без НДС)'!V135+'Листы2-3(без НДС)'!V138+'Листы2-3(без НДС)'!V139+'Листы2-3(без НДС)'!V140+'Листы2-3(без НДС)'!V142+'Листы2-3(без НДС)'!V143+'Листы2-3(без НДС)'!V156+'Листы2-3(без НДС)'!V160+'Листы2-3(без НДС)'!V162+'Листы2-3(без НДС)'!V163+'Листы2-3(без НДС)'!V165+'Листы2-3(без НДС)'!V172+'Листы2-3(без НДС)'!V173</f>
        <v>0</v>
      </c>
      <c r="AD15" s="265" t="n">
        <f aca="false">'Листы2-3(без НДС)'!W110+'Листы2-3(без НДС)'!W111+'Листы2-3(без НДС)'!W112+'Листы2-3(без НДС)'!W113+'Листы2-3(без НДС)'!W115+'Листы2-3(без НДС)'!W117+'Листы2-3(без НДС)'!W118+'Листы2-3(без НДС)'!W120+'Листы2-3(без НДС)'!W125+'Листы2-3(без НДС)'!W126+'Листы2-3(без НДС)'!W130+'Листы2-3(без НДС)'!W131+'Листы2-3(без НДС)'!W133+'Листы2-3(без НДС)'!W134+'Листы2-3(без НДС)'!W135+'Листы2-3(без НДС)'!W138+'Листы2-3(без НДС)'!W139+'Листы2-3(без НДС)'!W140+'Листы2-3(без НДС)'!W142+'Листы2-3(без НДС)'!W143+'Листы2-3(без НДС)'!W156+'Листы2-3(без НДС)'!W160+'Листы2-3(без НДС)'!W162+'Листы2-3(без НДС)'!W163+'Листы2-3(без НДС)'!W165+'Листы2-3(без НДС)'!W172+'Листы2-3(без НДС)'!W173</f>
        <v>0</v>
      </c>
      <c r="AE15" s="265" t="n">
        <f aca="false">'Листы2-3(без НДС)'!X110+'Листы2-3(без НДС)'!X111+'Листы2-3(без НДС)'!X112+'Листы2-3(без НДС)'!X113+'Листы2-3(без НДС)'!X115+'Листы2-3(без НДС)'!X117+'Листы2-3(без НДС)'!X118+'Листы2-3(без НДС)'!X120+'Листы2-3(без НДС)'!X125+'Листы2-3(без НДС)'!X126+'Листы2-3(без НДС)'!X130+'Листы2-3(без НДС)'!X131+'Листы2-3(без НДС)'!X133+'Листы2-3(без НДС)'!X134+'Листы2-3(без НДС)'!X135+'Листы2-3(без НДС)'!X138+'Листы2-3(без НДС)'!X139+'Листы2-3(без НДС)'!X140+'Листы2-3(без НДС)'!X142+'Листы2-3(без НДС)'!X143+'Листы2-3(без НДС)'!X156+'Листы2-3(без НДС)'!X160+'Листы2-3(без НДС)'!X162+'Листы2-3(без НДС)'!X163+'Листы2-3(без НДС)'!X165+'Листы2-3(без НДС)'!X172+'Листы2-3(без НДС)'!X173</f>
        <v>0</v>
      </c>
      <c r="AF15" s="265" t="n">
        <f aca="false">'Листы2-3(без НДС)'!Y110+'Листы2-3(без НДС)'!Y111+'Листы2-3(без НДС)'!Y112+'Листы2-3(без НДС)'!Y113+'Листы2-3(без НДС)'!Y115+'Листы2-3(без НДС)'!Y117+'Листы2-3(без НДС)'!Y118+'Листы2-3(без НДС)'!Y120+'Листы2-3(без НДС)'!Y125+'Листы2-3(без НДС)'!Y126+'Листы2-3(без НДС)'!Y130+'Листы2-3(без НДС)'!Y131+'Листы2-3(без НДС)'!Y133+'Листы2-3(без НДС)'!Y134+'Листы2-3(без НДС)'!Y135+'Листы2-3(без НДС)'!Y138+'Листы2-3(без НДС)'!Y139+'Листы2-3(без НДС)'!Y140+'Листы2-3(без НДС)'!Y142+'Листы2-3(без НДС)'!Y143+'Листы2-3(без НДС)'!Y156+'Листы2-3(без НДС)'!Y160+'Листы2-3(без НДС)'!Y162+'Листы2-3(без НДС)'!Y163+'Листы2-3(без НДС)'!Y165+'Листы2-3(без НДС)'!Y172+'Листы2-3(без НДС)'!Y173</f>
        <v>0</v>
      </c>
      <c r="AG15" s="265" t="n">
        <f aca="false">'Листы2-3(без НДС)'!Z110+'Листы2-3(без НДС)'!Z111+'Листы2-3(без НДС)'!Z112+'Листы2-3(без НДС)'!Z113+'Листы2-3(без НДС)'!Z115+'Листы2-3(без НДС)'!Z117+'Листы2-3(без НДС)'!Z118+'Листы2-3(без НДС)'!Z120+'Листы2-3(без НДС)'!Z125+'Листы2-3(без НДС)'!Z126+'Листы2-3(без НДС)'!Z130+'Листы2-3(без НДС)'!Z131+'Листы2-3(без НДС)'!Z133+'Листы2-3(без НДС)'!Z134+'Листы2-3(без НДС)'!Z135+'Листы2-3(без НДС)'!Z138+'Листы2-3(без НДС)'!Z139+'Листы2-3(без НДС)'!Z140+'Листы2-3(без НДС)'!Z142+'Листы2-3(без НДС)'!Z143+'Листы2-3(без НДС)'!Z156+'Листы2-3(без НДС)'!Z160+'Листы2-3(без НДС)'!Z162+'Листы2-3(без НДС)'!Z163+'Листы2-3(без НДС)'!Z165+'Листы2-3(без НДС)'!Z172+'Листы2-3(без НДС)'!Z173</f>
        <v>0</v>
      </c>
      <c r="AH15" s="265" t="n">
        <f aca="false">'Листы2-3(без НДС)'!AA110+'Листы2-3(без НДС)'!AA111+'Листы2-3(без НДС)'!AA112+'Листы2-3(без НДС)'!AA113+'Листы2-3(без НДС)'!AA115+'Листы2-3(без НДС)'!AA117+'Листы2-3(без НДС)'!AA118+'Листы2-3(без НДС)'!AA120+'Листы2-3(без НДС)'!AA125+'Листы2-3(без НДС)'!AA126+'Листы2-3(без НДС)'!AA130+'Листы2-3(без НДС)'!AA131+'Листы2-3(без НДС)'!AA133+'Листы2-3(без НДС)'!AA134+'Листы2-3(без НДС)'!AA135+'Листы2-3(без НДС)'!AA138+'Листы2-3(без НДС)'!AA139+'Листы2-3(без НДС)'!AA140+'Листы2-3(без НДС)'!AA142+'Листы2-3(без НДС)'!AA143+'Листы2-3(без НДС)'!AA156+'Листы2-3(без НДС)'!AA160+'Листы2-3(без НДС)'!AA162+'Листы2-3(без НДС)'!AA163+'Листы2-3(без НДС)'!AA165+'Листы2-3(без НДС)'!AA172+'Листы2-3(без НДС)'!AA173</f>
        <v>0</v>
      </c>
      <c r="AI15" s="265" t="n">
        <f aca="false">'Листы2-3(без НДС)'!AB110+'Листы2-3(без НДС)'!AB111+'Листы2-3(без НДС)'!AB112+'Листы2-3(без НДС)'!AB113+'Листы2-3(без НДС)'!AB115+'Листы2-3(без НДС)'!AB117+'Листы2-3(без НДС)'!AB118+'Листы2-3(без НДС)'!AB120+'Листы2-3(без НДС)'!AB125+'Листы2-3(без НДС)'!AB126+'Листы2-3(без НДС)'!AB130+'Листы2-3(без НДС)'!AB131+'Листы2-3(без НДС)'!AB133+'Листы2-3(без НДС)'!AB134+'Листы2-3(без НДС)'!AB135+'Листы2-3(без НДС)'!AB138+'Листы2-3(без НДС)'!AB139+'Листы2-3(без НДС)'!AB140+'Листы2-3(без НДС)'!AB142+'Листы2-3(без НДС)'!AB143+'Листы2-3(без НДС)'!AB156+'Листы2-3(без НДС)'!AB160+'Листы2-3(без НДС)'!AB162+'Листы2-3(без НДС)'!AB163+'Листы2-3(без НДС)'!AB165+'Листы2-3(без НДС)'!AB172+'Листы2-3(без НДС)'!AB173</f>
        <v>0</v>
      </c>
      <c r="AJ15" s="265" t="n">
        <f aca="false">'Листы2-3(без НДС)'!AC110+'Листы2-3(без НДС)'!AC111+'Листы2-3(без НДС)'!AC112+'Листы2-3(без НДС)'!AC113+'Листы2-3(без НДС)'!AC115+'Листы2-3(без НДС)'!AC117+'Листы2-3(без НДС)'!AC118+'Листы2-3(без НДС)'!AC120+'Листы2-3(без НДС)'!AC125+'Листы2-3(без НДС)'!AC126+'Листы2-3(без НДС)'!AC130+'Листы2-3(без НДС)'!AC131+'Листы2-3(без НДС)'!AC133+'Листы2-3(без НДС)'!AC134+'Листы2-3(без НДС)'!AC135+'Листы2-3(без НДС)'!AC138+'Листы2-3(без НДС)'!AC139+'Листы2-3(без НДС)'!AC140+'Листы2-3(без НДС)'!AC142+'Листы2-3(без НДС)'!AC143+'Листы2-3(без НДС)'!AC156+'Листы2-3(без НДС)'!AC160+'Листы2-3(без НДС)'!AC162+'Листы2-3(без НДС)'!AC163+'Листы2-3(без НДС)'!AC165+'Листы2-3(без НДС)'!AC172+'Листы2-3(без НДС)'!AC173</f>
        <v>0</v>
      </c>
      <c r="AK15" s="265" t="n">
        <f aca="false">SUM(AL15:BA15)</f>
        <v>481725.76</v>
      </c>
      <c r="AL15" s="265" t="n">
        <f aca="false">'Листы2-3(без НДС)'!N33+'Листы2-3(без НДС)'!N38+'Листы2-3(без НДС)'!N40+'Листы2-3(без НДС)'!N44+'Листы2-3(без НДС)'!N45+'Листы2-3(без НДС)'!N46+'Листы2-3(без НДС)'!N47+'Листы2-3(без НДС)'!N49+'Листы2-3(без НДС)'!N51+'Листы2-3(без НДС)'!N52+'Листы2-3(без НДС)'!N53+'Листы2-3(без НДС)'!N54+'Листы2-3(без НДС)'!N55+'Листы2-3(без НДС)'!N57+'Листы2-3(без НДС)'!N58+'Листы2-3(без НДС)'!N59+'Листы2-3(без НДС)'!N104+'Листы2-3(без НДС)'!N105+'Листы2-3(без НДС)'!N167+'Листы2-3(без НДС)'!N168+'Листы2-3(без НДС)'!N174</f>
        <v>127242</v>
      </c>
      <c r="AM15" s="265" t="n">
        <f aca="false">'Листы2-3(без НДС)'!O33+'Листы2-3(без НДС)'!O38+'Листы2-3(без НДС)'!O40+'Листы2-3(без НДС)'!O44+'Листы2-3(без НДС)'!O45+'Листы2-3(без НДС)'!O46+'Листы2-3(без НДС)'!O47+'Листы2-3(без НДС)'!O49+'Листы2-3(без НДС)'!O51+'Листы2-3(без НДС)'!O52+'Листы2-3(без НДС)'!O53+'Листы2-3(без НДС)'!O54+'Листы2-3(без НДС)'!O55+'Листы2-3(без НДС)'!O57+'Листы2-3(без НДС)'!O58+'Листы2-3(без НДС)'!O59+'Листы2-3(без НДС)'!O104+'Листы2-3(без НДС)'!O105+'Листы2-3(без НДС)'!O167+'Листы2-3(без НДС)'!O168+'Листы2-3(без НДС)'!O174</f>
        <v>147489.5</v>
      </c>
      <c r="AN15" s="265" t="n">
        <f aca="false">'Листы2-3(без НДС)'!P33+'Листы2-3(без НДС)'!P38+'Листы2-3(без НДС)'!P40+'Листы2-3(без НДС)'!P44+'Листы2-3(без НДС)'!P45+'Листы2-3(без НДС)'!P46+'Листы2-3(без НДС)'!P47+'Листы2-3(без НДС)'!P49+'Листы2-3(без НДС)'!P51+'Листы2-3(без НДС)'!P52+'Листы2-3(без НДС)'!P53+'Листы2-3(без НДС)'!P54+'Листы2-3(без НДС)'!P55+'Листы2-3(без НДС)'!P57+'Листы2-3(без НДС)'!P58+'Листы2-3(без НДС)'!P59+'Листы2-3(без НДС)'!P104+'Листы2-3(без НДС)'!P105+'Листы2-3(без НДС)'!P167+'Листы2-3(без НДС)'!P168+'Листы2-3(без НДС)'!P174</f>
        <v>62493.5</v>
      </c>
      <c r="AO15" s="265" t="n">
        <f aca="false">'Листы2-3(без НДС)'!Q33+'Листы2-3(без НДС)'!Q38+'Листы2-3(без НДС)'!Q40+'Листы2-3(без НДС)'!Q44+'Листы2-3(без НДС)'!Q45+'Листы2-3(без НДС)'!Q46+'Листы2-3(без НДС)'!Q47+'Листы2-3(без НДС)'!Q49+'Листы2-3(без НДС)'!Q51+'Листы2-3(без НДС)'!Q52+'Листы2-3(без НДС)'!Q53+'Листы2-3(без НДС)'!Q54+'Листы2-3(без НДС)'!Q55+'Листы2-3(без НДС)'!Q57+'Листы2-3(без НДС)'!Q58+'Листы2-3(без НДС)'!Q59+'Листы2-3(без НДС)'!Q104+'Листы2-3(без НДС)'!Q105+'Листы2-3(без НДС)'!Q167+'Листы2-3(без НДС)'!Q168+'Листы2-3(без НДС)'!Q174</f>
        <v>50911.46</v>
      </c>
      <c r="AP15" s="265" t="n">
        <f aca="false">'Листы2-3(без НДС)'!R33+'Листы2-3(без НДС)'!R38+'Листы2-3(без НДС)'!R40+'Листы2-3(без НДС)'!R44+'Листы2-3(без НДС)'!R45+'Листы2-3(без НДС)'!R46+'Листы2-3(без НДС)'!R47+'Листы2-3(без НДС)'!R49+'Листы2-3(без НДС)'!R51+'Листы2-3(без НДС)'!R52+'Листы2-3(без НДС)'!R53+'Листы2-3(без НДС)'!R54+'Листы2-3(без НДС)'!R55+'Листы2-3(без НДС)'!R57+'Листы2-3(без НДС)'!R58+'Листы2-3(без НДС)'!R59+'Листы2-3(без НДС)'!R104+'Листы2-3(без НДС)'!R105+'Листы2-3(без НДС)'!R167+'Листы2-3(без НДС)'!R168+'Листы2-3(без НДС)'!R174</f>
        <v>93589.3</v>
      </c>
      <c r="AQ15" s="265" t="n">
        <f aca="false">'Листы2-3(без НДС)'!S33+'Листы2-3(без НДС)'!S38+'Листы2-3(без НДС)'!S40+'Листы2-3(без НДС)'!S44+'Листы2-3(без НДС)'!S45+'Листы2-3(без НДС)'!S46+'Листы2-3(без НДС)'!S47+'Листы2-3(без НДС)'!S49+'Листы2-3(без НДС)'!S51+'Листы2-3(без НДС)'!S52+'Листы2-3(без НДС)'!S53+'Листы2-3(без НДС)'!S54+'Листы2-3(без НДС)'!S55+'Листы2-3(без НДС)'!S57+'Листы2-3(без НДС)'!S58+'Листы2-3(без НДС)'!S59+'Листы2-3(без НДС)'!S104+'Листы2-3(без НДС)'!S105+'Листы2-3(без НДС)'!S167+'Листы2-3(без НДС)'!S168+'Листы2-3(без НДС)'!S174</f>
        <v>0</v>
      </c>
      <c r="AR15" s="265" t="n">
        <f aca="false">'Листы2-3(без НДС)'!T33+'Листы2-3(без НДС)'!T38+'Листы2-3(без НДС)'!T40+'Листы2-3(без НДС)'!T44+'Листы2-3(без НДС)'!T45+'Листы2-3(без НДС)'!T46+'Листы2-3(без НДС)'!T47+'Листы2-3(без НДС)'!T49+'Листы2-3(без НДС)'!T51+'Листы2-3(без НДС)'!T52+'Листы2-3(без НДС)'!T53+'Листы2-3(без НДС)'!T54+'Листы2-3(без НДС)'!T55+'Листы2-3(без НДС)'!T57+'Листы2-3(без НДС)'!T58+'Листы2-3(без НДС)'!T59+'Листы2-3(без НДС)'!T104+'Листы2-3(без НДС)'!T105+'Листы2-3(без НДС)'!T167+'Листы2-3(без НДС)'!T168+'Листы2-3(без НДС)'!T174</f>
        <v>0</v>
      </c>
      <c r="AS15" s="265" t="n">
        <f aca="false">'Листы2-3(без НДС)'!U33+'Листы2-3(без НДС)'!U38+'Листы2-3(без НДС)'!U40+'Листы2-3(без НДС)'!U44+'Листы2-3(без НДС)'!U45+'Листы2-3(без НДС)'!U46+'Листы2-3(без НДС)'!U47+'Листы2-3(без НДС)'!U49+'Листы2-3(без НДС)'!U51+'Листы2-3(без НДС)'!U52+'Листы2-3(без НДС)'!U53+'Листы2-3(без НДС)'!U54+'Листы2-3(без НДС)'!U55+'Листы2-3(без НДС)'!U57+'Листы2-3(без НДС)'!U58+'Листы2-3(без НДС)'!U59+'Листы2-3(без НДС)'!U104+'Листы2-3(без НДС)'!U105+'Листы2-3(без НДС)'!U167+'Листы2-3(без НДС)'!U168+'Листы2-3(без НДС)'!U174</f>
        <v>0</v>
      </c>
      <c r="AT15" s="265" t="n">
        <f aca="false">'Листы2-3(без НДС)'!V33+'Листы2-3(без НДС)'!V38+'Листы2-3(без НДС)'!V40+'Листы2-3(без НДС)'!V44+'Листы2-3(без НДС)'!V45+'Листы2-3(без НДС)'!V46+'Листы2-3(без НДС)'!V47+'Листы2-3(без НДС)'!V49+'Листы2-3(без НДС)'!V51+'Листы2-3(без НДС)'!V52+'Листы2-3(без НДС)'!V53+'Листы2-3(без НДС)'!V54+'Листы2-3(без НДС)'!V55+'Листы2-3(без НДС)'!V57+'Листы2-3(без НДС)'!V58+'Листы2-3(без НДС)'!V59+'Листы2-3(без НДС)'!V104+'Листы2-3(без НДС)'!V105+'Листы2-3(без НДС)'!V167+'Листы2-3(без НДС)'!V168+'Листы2-3(без НДС)'!V174</f>
        <v>0</v>
      </c>
      <c r="AU15" s="265" t="n">
        <f aca="false">'Листы2-3(без НДС)'!W33+'Листы2-3(без НДС)'!W38+'Листы2-3(без НДС)'!W40+'Листы2-3(без НДС)'!W44+'Листы2-3(без НДС)'!W45+'Листы2-3(без НДС)'!W46+'Листы2-3(без НДС)'!W47+'Листы2-3(без НДС)'!W49+'Листы2-3(без НДС)'!W51+'Листы2-3(без НДС)'!W52+'Листы2-3(без НДС)'!W53+'Листы2-3(без НДС)'!W54+'Листы2-3(без НДС)'!W55+'Листы2-3(без НДС)'!W57+'Листы2-3(без НДС)'!W58+'Листы2-3(без НДС)'!W59+'Листы2-3(без НДС)'!W104+'Листы2-3(без НДС)'!W105+'Листы2-3(без НДС)'!W167+'Листы2-3(без НДС)'!W168+'Листы2-3(без НДС)'!W174</f>
        <v>0</v>
      </c>
      <c r="AV15" s="265" t="n">
        <f aca="false">'Листы2-3(без НДС)'!X33+'Листы2-3(без НДС)'!X38+'Листы2-3(без НДС)'!X40+'Листы2-3(без НДС)'!X44+'Листы2-3(без НДС)'!X45+'Листы2-3(без НДС)'!X46+'Листы2-3(без НДС)'!X47+'Листы2-3(без НДС)'!X49+'Листы2-3(без НДС)'!X51+'Листы2-3(без НДС)'!X52+'Листы2-3(без НДС)'!X53+'Листы2-3(без НДС)'!X54+'Листы2-3(без НДС)'!X55+'Листы2-3(без НДС)'!X57+'Листы2-3(без НДС)'!X58+'Листы2-3(без НДС)'!X59+'Листы2-3(без НДС)'!X104+'Листы2-3(без НДС)'!X105+'Листы2-3(без НДС)'!X167+'Листы2-3(без НДС)'!X168+'Листы2-3(без НДС)'!X174</f>
        <v>0</v>
      </c>
      <c r="AW15" s="265" t="n">
        <f aca="false">'Листы2-3(без НДС)'!Y33+'Листы2-3(без НДС)'!Y38+'Листы2-3(без НДС)'!Y40+'Листы2-3(без НДС)'!Y44+'Листы2-3(без НДС)'!Y45+'Листы2-3(без НДС)'!Y46+'Листы2-3(без НДС)'!Y47+'Листы2-3(без НДС)'!Y49+'Листы2-3(без НДС)'!Y51+'Листы2-3(без НДС)'!Y52+'Листы2-3(без НДС)'!Y53+'Листы2-3(без НДС)'!Y54+'Листы2-3(без НДС)'!Y55+'Листы2-3(без НДС)'!Y57+'Листы2-3(без НДС)'!Y58+'Листы2-3(без НДС)'!Y59+'Листы2-3(без НДС)'!Y104+'Листы2-3(без НДС)'!Y105+'Листы2-3(без НДС)'!Y167+'Листы2-3(без НДС)'!Y168+'Листы2-3(без НДС)'!Y174</f>
        <v>0</v>
      </c>
      <c r="AX15" s="265" t="n">
        <f aca="false">'Листы2-3(без НДС)'!Z33+'Листы2-3(без НДС)'!Z38+'Листы2-3(без НДС)'!Z40+'Листы2-3(без НДС)'!Z44+'Листы2-3(без НДС)'!Z45+'Листы2-3(без НДС)'!Z46+'Листы2-3(без НДС)'!Z47+'Листы2-3(без НДС)'!Z49+'Листы2-3(без НДС)'!Z51+'Листы2-3(без НДС)'!Z52+'Листы2-3(без НДС)'!Z53+'Листы2-3(без НДС)'!Z54+'Листы2-3(без НДС)'!Z55+'Листы2-3(без НДС)'!Z57+'Листы2-3(без НДС)'!Z58+'Листы2-3(без НДС)'!Z59+'Листы2-3(без НДС)'!Z104+'Листы2-3(без НДС)'!Z105+'Листы2-3(без НДС)'!Z167+'Листы2-3(без НДС)'!Z168+'Листы2-3(без НДС)'!Z174</f>
        <v>0</v>
      </c>
      <c r="AY15" s="265" t="n">
        <f aca="false">'Листы2-3(без НДС)'!AA33+'Листы2-3(без НДС)'!AA38+'Листы2-3(без НДС)'!AA40+'Листы2-3(без НДС)'!AA44+'Листы2-3(без НДС)'!AA45+'Листы2-3(без НДС)'!AA46+'Листы2-3(без НДС)'!AA47+'Листы2-3(без НДС)'!AA49+'Листы2-3(без НДС)'!AA51+'Листы2-3(без НДС)'!AA52+'Листы2-3(без НДС)'!AA53+'Листы2-3(без НДС)'!AA54+'Листы2-3(без НДС)'!AA55+'Листы2-3(без НДС)'!AA57+'Листы2-3(без НДС)'!AA58+'Листы2-3(без НДС)'!AA59+'Листы2-3(без НДС)'!AA104+'Листы2-3(без НДС)'!AA105+'Листы2-3(без НДС)'!AA167+'Листы2-3(без НДС)'!AA168+'Листы2-3(без НДС)'!AA174</f>
        <v>0</v>
      </c>
      <c r="AZ15" s="265" t="n">
        <f aca="false">'Листы2-3(без НДС)'!AB33+'Листы2-3(без НДС)'!AB38+'Листы2-3(без НДС)'!AB40+'Листы2-3(без НДС)'!AB44+'Листы2-3(без НДС)'!AB45+'Листы2-3(без НДС)'!AB46+'Листы2-3(без НДС)'!AB47+'Листы2-3(без НДС)'!AB49+'Листы2-3(без НДС)'!AB51+'Листы2-3(без НДС)'!AB52+'Листы2-3(без НДС)'!AB53+'Листы2-3(без НДС)'!AB54+'Листы2-3(без НДС)'!AB55+'Листы2-3(без НДС)'!AB57+'Листы2-3(без НДС)'!AB58+'Листы2-3(без НДС)'!AB59+'Листы2-3(без НДС)'!AB104+'Листы2-3(без НДС)'!AB105+'Листы2-3(без НДС)'!AB167+'Листы2-3(без НДС)'!AB168+'Листы2-3(без НДС)'!AB174</f>
        <v>0</v>
      </c>
      <c r="BA15" s="265" t="n">
        <f aca="false">'Листы2-3(без НДС)'!AC33+'Листы2-3(без НДС)'!AC38+'Листы2-3(без НДС)'!AC40+'Листы2-3(без НДС)'!AC44+'Листы2-3(без НДС)'!AC45+'Листы2-3(без НДС)'!AC46+'Листы2-3(без НДС)'!AC47+'Листы2-3(без НДС)'!AC49+'Листы2-3(без НДС)'!AC51+'Листы2-3(без НДС)'!AC52+'Листы2-3(без НДС)'!AC53+'Листы2-3(без НДС)'!AC54+'Листы2-3(без НДС)'!AC55+'Листы2-3(без НДС)'!AC57+'Листы2-3(без НДС)'!AC58+'Листы2-3(без НДС)'!AC59+'Листы2-3(без НДС)'!AC104+'Листы2-3(без НДС)'!AC105+'Листы2-3(без НДС)'!AC167+'Листы2-3(без НДС)'!AC168+'Листы2-3(без НДС)'!AC174</f>
        <v>0</v>
      </c>
      <c r="BB15" s="265" t="n">
        <f aca="false">SUM(BC15:BR15)</f>
        <v>830166.56</v>
      </c>
      <c r="BC15" s="265" t="n">
        <f aca="false">D15+U15+AL15</f>
        <v>185977.5</v>
      </c>
      <c r="BD15" s="265" t="n">
        <f aca="false">E15+V15+AM15</f>
        <v>201741.9</v>
      </c>
      <c r="BE15" s="265" t="n">
        <f aca="false">F15+W15+AN15</f>
        <v>128377</v>
      </c>
      <c r="BF15" s="265" t="n">
        <f aca="false">G15+X15+AO15</f>
        <v>169613.86</v>
      </c>
      <c r="BG15" s="265" t="n">
        <f aca="false">H15+Y15+AP15</f>
        <v>144456.3</v>
      </c>
      <c r="BH15" s="265" t="n">
        <f aca="false">I15+Z15+AQ15</f>
        <v>0</v>
      </c>
      <c r="BI15" s="265" t="n">
        <f aca="false">J15+AA15+AR15</f>
        <v>0</v>
      </c>
      <c r="BJ15" s="265" t="n">
        <f aca="false">K15+AB15+AS15</f>
        <v>0</v>
      </c>
      <c r="BK15" s="265" t="n">
        <f aca="false">L15+AC15+AT15</f>
        <v>0</v>
      </c>
      <c r="BL15" s="265" t="n">
        <f aca="false">M15+AD15+AU15</f>
        <v>0</v>
      </c>
      <c r="BM15" s="265" t="n">
        <f aca="false">N15+AE15+AV15</f>
        <v>0</v>
      </c>
      <c r="BN15" s="265" t="n">
        <f aca="false">O15+AF15+AW15</f>
        <v>0</v>
      </c>
      <c r="BO15" s="265" t="n">
        <f aca="false">P15+AG15+AX15</f>
        <v>0</v>
      </c>
      <c r="BP15" s="265" t="n">
        <f aca="false">Q15+AH15+AY15</f>
        <v>0</v>
      </c>
      <c r="BQ15" s="265" t="n">
        <f aca="false">R15+AI15+AZ15</f>
        <v>0</v>
      </c>
      <c r="BR15" s="265" t="n">
        <f aca="false">S15+AJ15+BA15</f>
        <v>0</v>
      </c>
      <c r="BS15" s="260" t="n">
        <f aca="false">W15+AN15</f>
        <v>95028</v>
      </c>
      <c r="BT15" s="260" t="n">
        <v>95028</v>
      </c>
      <c r="BU15" s="261" t="n">
        <f aca="false">BS15-BT15</f>
        <v>0</v>
      </c>
      <c r="BV15" s="260"/>
      <c r="BW15" s="260" t="n">
        <f aca="false">X15+AO15</f>
        <v>104147.96</v>
      </c>
      <c r="BX15" s="260" t="n">
        <v>104148</v>
      </c>
      <c r="BY15" s="261" t="n">
        <f aca="false">BW15-BX15</f>
        <v>-0.0399999999790452</v>
      </c>
    </row>
    <row r="16" s="271" customFormat="true" ht="29.25" hidden="false" customHeight="true" outlineLevel="0" collapsed="false">
      <c r="A16" s="266" t="s">
        <v>105</v>
      </c>
      <c r="B16" s="267" t="s">
        <v>900</v>
      </c>
      <c r="C16" s="268" t="n">
        <f aca="false">SUM(D16:S16)</f>
        <v>0</v>
      </c>
      <c r="D16" s="268" t="n">
        <v>0</v>
      </c>
      <c r="E16" s="268" t="n">
        <v>0</v>
      </c>
      <c r="F16" s="268" t="n">
        <v>0</v>
      </c>
      <c r="G16" s="268" t="n">
        <v>0</v>
      </c>
      <c r="H16" s="268" t="n">
        <v>0</v>
      </c>
      <c r="I16" s="268" t="n">
        <v>0</v>
      </c>
      <c r="J16" s="268" t="n">
        <v>0</v>
      </c>
      <c r="K16" s="268" t="n">
        <v>0</v>
      </c>
      <c r="L16" s="268" t="n">
        <v>0</v>
      </c>
      <c r="M16" s="268" t="n">
        <v>0</v>
      </c>
      <c r="N16" s="268" t="n">
        <v>0</v>
      </c>
      <c r="O16" s="268" t="n">
        <v>0</v>
      </c>
      <c r="P16" s="268" t="n">
        <v>0</v>
      </c>
      <c r="Q16" s="268" t="n">
        <v>0</v>
      </c>
      <c r="R16" s="268" t="n">
        <v>0</v>
      </c>
      <c r="S16" s="268" t="n">
        <v>0</v>
      </c>
      <c r="T16" s="268" t="n">
        <f aca="false">SUM(U16:AJ16)</f>
        <v>0</v>
      </c>
      <c r="U16" s="268" t="n">
        <v>0</v>
      </c>
      <c r="V16" s="268" t="n">
        <v>0</v>
      </c>
      <c r="W16" s="268" t="n">
        <v>0</v>
      </c>
      <c r="X16" s="268" t="n">
        <v>0</v>
      </c>
      <c r="Y16" s="268" t="n">
        <v>0</v>
      </c>
      <c r="Z16" s="268" t="n">
        <v>0</v>
      </c>
      <c r="AA16" s="268" t="n">
        <v>0</v>
      </c>
      <c r="AB16" s="268" t="n">
        <v>0</v>
      </c>
      <c r="AC16" s="268" t="n">
        <v>0</v>
      </c>
      <c r="AD16" s="268" t="n">
        <v>0</v>
      </c>
      <c r="AE16" s="268" t="n">
        <v>0</v>
      </c>
      <c r="AF16" s="268" t="n">
        <v>0</v>
      </c>
      <c r="AG16" s="268" t="n">
        <v>0</v>
      </c>
      <c r="AH16" s="268" t="n">
        <v>0</v>
      </c>
      <c r="AI16" s="268" t="n">
        <v>0</v>
      </c>
      <c r="AJ16" s="268" t="n">
        <v>0</v>
      </c>
      <c r="AK16" s="268" t="n">
        <f aca="false">SUM(AL16:BA16)</f>
        <v>1011027.5461127</v>
      </c>
      <c r="AL16" s="268" t="n">
        <f aca="false">'Листы2-3(без НДС)'!N79+'Листы2-3(без НДС)'!N83+'Листы2-3(без НДС)'!N84+'Листы2-3(без НДС)'!N87+'Листы2-3(без НДС)'!N88+'Листы2-3(без НДС)'!N89+'Листы2-3(без НДС)'!N101</f>
        <v>0</v>
      </c>
      <c r="AM16" s="268" t="n">
        <f aca="false">'Листы2-3(без НДС)'!O79+'Листы2-3(без НДС)'!O83+'Листы2-3(без НДС)'!O84+'Листы2-3(без НДС)'!O87+'Листы2-3(без НДС)'!O88+'Листы2-3(без НДС)'!O89+'Листы2-3(без НДС)'!O101</f>
        <v>32666.7</v>
      </c>
      <c r="AN16" s="268" t="n">
        <f aca="false">'Листы2-3(без НДС)'!P79+'Листы2-3(без НДС)'!P83+'Листы2-3(без НДС)'!P84+'Листы2-3(без НДС)'!P87+'Листы2-3(без НДС)'!P88+'Листы2-3(без НДС)'!P89+'Листы2-3(без НДС)'!P101</f>
        <v>53609.2</v>
      </c>
      <c r="AO16" s="268" t="n">
        <f aca="false">'Листы2-3(без НДС)'!Q79+'Листы2-3(без НДС)'!Q83+'Листы2-3(без НДС)'!Q84+'Листы2-3(без НДС)'!Q87+'Листы2-3(без НДС)'!Q88+'Листы2-3(без НДС)'!Q89+'Листы2-3(без НДС)'!Q101</f>
        <v>77988.7</v>
      </c>
      <c r="AP16" s="268" t="n">
        <f aca="false">'Листы2-3(без НДС)'!R79+'Листы2-3(без НДС)'!R83+'Листы2-3(без НДС)'!R84+'Листы2-3(без НДС)'!R87+'Листы2-3(без НДС)'!R88+'Листы2-3(без НДС)'!R89+'Листы2-3(без НДС)'!R101</f>
        <v>105666.830634223</v>
      </c>
      <c r="AQ16" s="268" t="n">
        <f aca="false">'Листы2-3(без НДС)'!S79+'Листы2-3(без НДС)'!S83+'Листы2-3(без НДС)'!S84+'Листы2-3(без НДС)'!S87+'Листы2-3(без НДС)'!S88+'Листы2-3(без НДС)'!S89+'Листы2-3(без НДС)'!S101</f>
        <v>123156.519562545</v>
      </c>
      <c r="AR16" s="268" t="n">
        <f aca="false">'Листы2-3(без НДС)'!T79+'Листы2-3(без НДС)'!T83+'Листы2-3(без НДС)'!T84+'Листы2-3(без НДС)'!T87+'Листы2-3(без НДС)'!T88+'Листы2-3(без НДС)'!T89+'Листы2-3(без НДС)'!T101</f>
        <v>138022.543443624</v>
      </c>
      <c r="AS16" s="268" t="n">
        <f aca="false">'Листы2-3(без НДС)'!U79+'Листы2-3(без НДС)'!U83+'Листы2-3(без НДС)'!U84+'Листы2-3(без НДС)'!U87+'Листы2-3(без НДС)'!U88+'Листы2-3(без НДС)'!U89+'Листы2-3(без НДС)'!U101</f>
        <v>94710.192536127</v>
      </c>
      <c r="AT16" s="268" t="n">
        <f aca="false">'Листы2-3(без НДС)'!V79+'Листы2-3(без НДС)'!V83+'Листы2-3(без НДС)'!V84+'Листы2-3(без НДС)'!V87+'Листы2-3(без НДС)'!V88+'Листы2-3(без НДС)'!V89+'Листы2-3(без НДС)'!V101</f>
        <v>73052.1192628483</v>
      </c>
      <c r="AU16" s="268" t="n">
        <f aca="false">'Листы2-3(без НДС)'!W79+'Листы2-3(без НДС)'!W83+'Листы2-3(без НДС)'!W84+'Листы2-3(без НДС)'!W87+'Листы2-3(без НДС)'!W88+'Листы2-3(без НДС)'!W89+'Листы2-3(без НДС)'!W101</f>
        <v>53678.1725162082</v>
      </c>
      <c r="AV16" s="268" t="n">
        <f aca="false">'Листы2-3(без НДС)'!X79+'Листы2-3(без НДС)'!X83+'Листы2-3(без НДС)'!X84+'Листы2-3(без НДС)'!X87+'Листы2-3(без НДС)'!X88+'Листы2-3(без НДС)'!X89+'Листы2-3(без НДС)'!X101</f>
        <v>51813.3282006938</v>
      </c>
      <c r="AW16" s="268" t="n">
        <f aca="false">'Листы2-3(без НДС)'!Y79+'Листы2-3(без НДС)'!Y83+'Листы2-3(без НДС)'!Y84+'Листы2-3(без НДС)'!Y87+'Листы2-3(без НДС)'!Y88+'Листы2-3(без НДС)'!Y89+'Листы2-3(без НДС)'!Y101</f>
        <v>46460.2738990046</v>
      </c>
      <c r="AX16" s="268" t="n">
        <f aca="false">'Листы2-3(без НДС)'!Z79+'Листы2-3(без НДС)'!Z83+'Листы2-3(без НДС)'!Z84+'Листы2-3(без НДС)'!Z87+'Листы2-3(без НДС)'!Z88+'Листы2-3(без НДС)'!Z89+'Листы2-3(без НДС)'!Z101</f>
        <v>52883.9833973084</v>
      </c>
      <c r="AY16" s="268" t="n">
        <f aca="false">'Листы2-3(без НДС)'!AA79+'Листы2-3(без НДС)'!AA83+'Листы2-3(без НДС)'!AA84+'Листы2-3(без НДС)'!AA87+'Листы2-3(без НДС)'!AA88+'Листы2-3(без НДС)'!AA89+'Листы2-3(без НДС)'!AA101</f>
        <v>39896.6824463132</v>
      </c>
      <c r="AZ16" s="268" t="n">
        <f aca="false">'Листы2-3(без НДС)'!AB79+'Листы2-3(без НДС)'!AB83+'Листы2-3(без НДС)'!AB84+'Листы2-3(без НДС)'!AB87+'Листы2-3(без НДС)'!AB88+'Листы2-3(без НДС)'!AB89+'Листы2-3(без НДС)'!AB101</f>
        <v>31411.2281890391</v>
      </c>
      <c r="BA16" s="268" t="n">
        <f aca="false">'Листы2-3(без НДС)'!AC79+'Листы2-3(без НДС)'!AC83+'Листы2-3(без НДС)'!AC84+'Листы2-3(без НДС)'!AC87+'Листы2-3(без НДС)'!AC88+'Листы2-3(без НДС)'!AC89+'Листы2-3(без НДС)'!AC101</f>
        <v>36011.0720247595</v>
      </c>
      <c r="BB16" s="268" t="n">
        <f aca="false">SUM(BC16:BR16)</f>
        <v>1011027.5461127</v>
      </c>
      <c r="BC16" s="268" t="n">
        <f aca="false">D16+U16+AL16</f>
        <v>0</v>
      </c>
      <c r="BD16" s="268" t="n">
        <f aca="false">E16+V16+AM16</f>
        <v>32666.7</v>
      </c>
      <c r="BE16" s="268" t="n">
        <f aca="false">F16+W16+AN16</f>
        <v>53609.2</v>
      </c>
      <c r="BF16" s="268" t="n">
        <f aca="false">G16+X16+AO16</f>
        <v>77988.7</v>
      </c>
      <c r="BG16" s="268" t="n">
        <f aca="false">H16+Y16+AP16</f>
        <v>105666.830634223</v>
      </c>
      <c r="BH16" s="268" t="n">
        <f aca="false">I16+Z16+AQ16</f>
        <v>123156.519562545</v>
      </c>
      <c r="BI16" s="268" t="n">
        <f aca="false">J16+AA16+AR16</f>
        <v>138022.543443624</v>
      </c>
      <c r="BJ16" s="268" t="n">
        <f aca="false">K16+AB16+AS16</f>
        <v>94710.192536127</v>
      </c>
      <c r="BK16" s="268" t="n">
        <f aca="false">L16+AC16+AT16</f>
        <v>73052.1192628483</v>
      </c>
      <c r="BL16" s="268" t="n">
        <f aca="false">M16+AD16+AU16</f>
        <v>53678.1725162082</v>
      </c>
      <c r="BM16" s="268" t="n">
        <f aca="false">N16+AE16+AV16</f>
        <v>51813.3282006938</v>
      </c>
      <c r="BN16" s="268" t="n">
        <f aca="false">O16+AF16+AW16</f>
        <v>46460.2738990046</v>
      </c>
      <c r="BO16" s="268" t="n">
        <f aca="false">P16+AG16+AX16</f>
        <v>52883.9833973084</v>
      </c>
      <c r="BP16" s="268" t="n">
        <f aca="false">Q16+AH16+AY16</f>
        <v>39896.6824463132</v>
      </c>
      <c r="BQ16" s="268" t="n">
        <f aca="false">R16+AI16+AZ16</f>
        <v>31411.2281890391</v>
      </c>
      <c r="BR16" s="268" t="n">
        <f aca="false">S16+AJ16+BA16</f>
        <v>36011.0720247595</v>
      </c>
      <c r="BS16" s="260" t="n">
        <f aca="false">W16+AN16</f>
        <v>53609.2</v>
      </c>
      <c r="BT16" s="269" t="n">
        <v>53609.2</v>
      </c>
      <c r="BU16" s="261" t="n">
        <f aca="false">BS16-BT16</f>
        <v>0</v>
      </c>
      <c r="BV16" s="269"/>
      <c r="BW16" s="260" t="n">
        <f aca="false">X16+AO16</f>
        <v>77988.7</v>
      </c>
      <c r="BX16" s="269" t="n">
        <v>77988.7</v>
      </c>
      <c r="BY16" s="261" t="n">
        <f aca="false">BW16-BX16</f>
        <v>0</v>
      </c>
      <c r="BZ16" s="270"/>
    </row>
    <row r="17" customFormat="false" ht="12.75" hidden="false" customHeight="false" outlineLevel="0" collapsed="false">
      <c r="A17" s="177" t="s">
        <v>901</v>
      </c>
      <c r="B17" s="178" t="s">
        <v>902</v>
      </c>
      <c r="C17" s="262" t="n">
        <f aca="false">SUM(D17:S17)</f>
        <v>0</v>
      </c>
      <c r="D17" s="262" t="n">
        <v>0</v>
      </c>
      <c r="E17" s="262" t="n">
        <v>0</v>
      </c>
      <c r="F17" s="262" t="n">
        <v>0</v>
      </c>
      <c r="G17" s="262" t="n">
        <v>0</v>
      </c>
      <c r="H17" s="262" t="n">
        <v>0</v>
      </c>
      <c r="I17" s="262" t="n">
        <v>0</v>
      </c>
      <c r="J17" s="262" t="n">
        <v>0</v>
      </c>
      <c r="K17" s="262" t="n">
        <v>0</v>
      </c>
      <c r="L17" s="262" t="n">
        <v>0</v>
      </c>
      <c r="M17" s="262" t="n">
        <v>0</v>
      </c>
      <c r="N17" s="262" t="n">
        <v>0</v>
      </c>
      <c r="O17" s="262" t="n">
        <v>0</v>
      </c>
      <c r="P17" s="262" t="n">
        <v>0</v>
      </c>
      <c r="Q17" s="262" t="n">
        <v>0</v>
      </c>
      <c r="R17" s="262" t="n">
        <v>0</v>
      </c>
      <c r="S17" s="262" t="n">
        <v>0</v>
      </c>
      <c r="T17" s="262" t="n">
        <f aca="false">SUM(U17:AJ17)</f>
        <v>0</v>
      </c>
      <c r="U17" s="262" t="n">
        <v>0</v>
      </c>
      <c r="V17" s="262" t="n">
        <v>0</v>
      </c>
      <c r="W17" s="262" t="n">
        <v>0</v>
      </c>
      <c r="X17" s="262" t="n">
        <v>0</v>
      </c>
      <c r="Y17" s="262" t="n">
        <v>0</v>
      </c>
      <c r="Z17" s="262" t="n">
        <v>0</v>
      </c>
      <c r="AA17" s="262" t="n">
        <v>0</v>
      </c>
      <c r="AB17" s="262" t="n">
        <v>0</v>
      </c>
      <c r="AC17" s="262" t="n">
        <v>0</v>
      </c>
      <c r="AD17" s="262" t="n">
        <v>0</v>
      </c>
      <c r="AE17" s="262" t="n">
        <v>0</v>
      </c>
      <c r="AF17" s="262" t="n">
        <v>0</v>
      </c>
      <c r="AG17" s="262" t="n">
        <v>0</v>
      </c>
      <c r="AH17" s="262" t="n">
        <v>0</v>
      </c>
      <c r="AI17" s="262" t="n">
        <v>0</v>
      </c>
      <c r="AJ17" s="262" t="n">
        <v>0</v>
      </c>
      <c r="AK17" s="262" t="n">
        <f aca="false">SUM(AL17:BA17)</f>
        <v>0</v>
      </c>
      <c r="AL17" s="262" t="n">
        <v>0</v>
      </c>
      <c r="AM17" s="262" t="n">
        <v>0</v>
      </c>
      <c r="AN17" s="262" t="n">
        <v>0</v>
      </c>
      <c r="AO17" s="262" t="n">
        <v>0</v>
      </c>
      <c r="AP17" s="262" t="n">
        <v>0</v>
      </c>
      <c r="AQ17" s="262" t="n">
        <v>0</v>
      </c>
      <c r="AR17" s="262" t="n">
        <v>0</v>
      </c>
      <c r="AS17" s="262" t="n">
        <v>0</v>
      </c>
      <c r="AT17" s="262" t="n">
        <v>0</v>
      </c>
      <c r="AU17" s="262" t="n">
        <v>0</v>
      </c>
      <c r="AV17" s="262" t="n">
        <v>0</v>
      </c>
      <c r="AW17" s="262" t="n">
        <v>0</v>
      </c>
      <c r="AX17" s="262" t="n">
        <v>0</v>
      </c>
      <c r="AY17" s="262" t="n">
        <v>0</v>
      </c>
      <c r="AZ17" s="262" t="n">
        <v>0</v>
      </c>
      <c r="BA17" s="262" t="n">
        <v>0</v>
      </c>
      <c r="BB17" s="262" t="n">
        <f aca="false">SUM(BC17:BR17)</f>
        <v>0</v>
      </c>
      <c r="BC17" s="262" t="n">
        <f aca="false">D17+U17+AL17</f>
        <v>0</v>
      </c>
      <c r="BD17" s="262" t="n">
        <f aca="false">E17+V17+AM17</f>
        <v>0</v>
      </c>
      <c r="BE17" s="262" t="n">
        <f aca="false">F17+W17+AN17</f>
        <v>0</v>
      </c>
      <c r="BF17" s="262" t="n">
        <f aca="false">G17+X17+AO17</f>
        <v>0</v>
      </c>
      <c r="BG17" s="262" t="n">
        <f aca="false">H17+Y17+AP17</f>
        <v>0</v>
      </c>
      <c r="BH17" s="262" t="n">
        <f aca="false">I17+Z17+AQ17</f>
        <v>0</v>
      </c>
      <c r="BI17" s="262" t="n">
        <f aca="false">J17+AA17+AR17</f>
        <v>0</v>
      </c>
      <c r="BJ17" s="262" t="n">
        <f aca="false">K17+AB17+AS17</f>
        <v>0</v>
      </c>
      <c r="BK17" s="262" t="n">
        <f aca="false">L17+AC17+AT17</f>
        <v>0</v>
      </c>
      <c r="BL17" s="262" t="n">
        <f aca="false">M17+AD17+AU17</f>
        <v>0</v>
      </c>
      <c r="BM17" s="262" t="n">
        <f aca="false">N17+AE17+AV17</f>
        <v>0</v>
      </c>
      <c r="BN17" s="262" t="n">
        <f aca="false">O17+AF17+AW17</f>
        <v>0</v>
      </c>
      <c r="BO17" s="262" t="n">
        <f aca="false">P17+AG17+AX17</f>
        <v>0</v>
      </c>
      <c r="BP17" s="262" t="n">
        <f aca="false">Q17+AH17+AY17</f>
        <v>0</v>
      </c>
      <c r="BQ17" s="262" t="n">
        <f aca="false">R17+AI17+AZ17</f>
        <v>0</v>
      </c>
      <c r="BR17" s="262" t="n">
        <f aca="false">S17+AJ17+BA17</f>
        <v>0</v>
      </c>
      <c r="BS17" s="260" t="n">
        <f aca="false">W17+AN17</f>
        <v>0</v>
      </c>
      <c r="BT17" s="260"/>
      <c r="BU17" s="261" t="n">
        <f aca="false">BS17-BT17</f>
        <v>0</v>
      </c>
      <c r="BV17" s="260"/>
      <c r="BW17" s="260" t="n">
        <f aca="false">X17+AO17</f>
        <v>0</v>
      </c>
      <c r="BX17" s="260"/>
      <c r="BY17" s="261" t="n">
        <f aca="false">BW17-BX17</f>
        <v>0</v>
      </c>
    </row>
    <row r="18" customFormat="false" ht="25.5" hidden="false" customHeight="false" outlineLevel="0" collapsed="false">
      <c r="A18" s="272" t="s">
        <v>903</v>
      </c>
      <c r="B18" s="273" t="s">
        <v>904</v>
      </c>
      <c r="C18" s="265" t="n">
        <f aca="false">SUM(D18:S18)</f>
        <v>0</v>
      </c>
      <c r="D18" s="265" t="n">
        <f aca="false">SUM(E18:I18)</f>
        <v>0</v>
      </c>
      <c r="E18" s="265" t="n">
        <f aca="false">SUM(F18:J18)</f>
        <v>0</v>
      </c>
      <c r="F18" s="265" t="n">
        <f aca="false">SUM(G18:K18)</f>
        <v>0</v>
      </c>
      <c r="G18" s="265" t="n">
        <f aca="false">SUM(H18:L18)</f>
        <v>0</v>
      </c>
      <c r="H18" s="265" t="n">
        <f aca="false">SUM(I18:M18)</f>
        <v>0</v>
      </c>
      <c r="I18" s="265" t="n">
        <f aca="false">SUM(J18:N18)</f>
        <v>0</v>
      </c>
      <c r="J18" s="265" t="n">
        <f aca="false">SUM(K18:O18)</f>
        <v>0</v>
      </c>
      <c r="K18" s="265" t="n">
        <f aca="false">SUM(L18:P18)</f>
        <v>0</v>
      </c>
      <c r="L18" s="265" t="n">
        <f aca="false">SUM(M18:Q18)</f>
        <v>0</v>
      </c>
      <c r="M18" s="265" t="n">
        <f aca="false">SUM(N18:R18)</f>
        <v>0</v>
      </c>
      <c r="N18" s="265" t="n">
        <f aca="false">SUM(O18:S18)</f>
        <v>0</v>
      </c>
      <c r="O18" s="265" t="n">
        <f aca="false">SUM(P18:T18)</f>
        <v>0</v>
      </c>
      <c r="P18" s="265" t="n">
        <f aca="false">SUM(Q18:U18)</f>
        <v>0</v>
      </c>
      <c r="Q18" s="265" t="n">
        <f aca="false">SUM(R18:V18)</f>
        <v>0</v>
      </c>
      <c r="R18" s="265" t="n">
        <f aca="false">SUM(S18:W18)</f>
        <v>0</v>
      </c>
      <c r="S18" s="265" t="n">
        <f aca="false">SUM(T18:X18)</f>
        <v>0</v>
      </c>
      <c r="T18" s="265" t="n">
        <f aca="false">SUM(U18:AJ18)</f>
        <v>0</v>
      </c>
      <c r="U18" s="274" t="n">
        <v>0</v>
      </c>
      <c r="V18" s="274" t="n">
        <v>0</v>
      </c>
      <c r="W18" s="274" t="n">
        <v>0</v>
      </c>
      <c r="X18" s="274" t="n">
        <v>0</v>
      </c>
      <c r="Y18" s="274" t="n">
        <v>0</v>
      </c>
      <c r="Z18" s="274" t="n">
        <v>0</v>
      </c>
      <c r="AA18" s="274" t="n">
        <v>0</v>
      </c>
      <c r="AB18" s="274" t="n">
        <v>0</v>
      </c>
      <c r="AC18" s="274" t="n">
        <v>0</v>
      </c>
      <c r="AD18" s="274" t="n">
        <v>0</v>
      </c>
      <c r="AE18" s="274" t="n">
        <v>0</v>
      </c>
      <c r="AF18" s="274" t="n">
        <v>0</v>
      </c>
      <c r="AG18" s="274" t="n">
        <v>0</v>
      </c>
      <c r="AH18" s="274" t="n">
        <v>0</v>
      </c>
      <c r="AI18" s="274" t="n">
        <v>0</v>
      </c>
      <c r="AJ18" s="274" t="n">
        <v>0</v>
      </c>
      <c r="AK18" s="275" t="n">
        <f aca="false">SUM(AL18:BA18)</f>
        <v>138124.2</v>
      </c>
      <c r="AL18" s="275" t="n">
        <f aca="false">'Листы2-3(без НДС)'!N17+'Листы2-3(без НДС)'!N18+'Листы2-3(без НДС)'!N19+'Листы2-3(без НДС)'!N20+'Листы2-3(без НДС)'!N21+'Листы2-3(без НДС)'!N22+'Листы2-3(без НДС)'!N23</f>
        <v>10578.9</v>
      </c>
      <c r="AM18" s="275" t="n">
        <f aca="false">'Листы2-3(без НДС)'!O17+'Листы2-3(без НДС)'!O18+'Листы2-3(без НДС)'!O19+'Листы2-3(без НДС)'!O20+'Листы2-3(без НДС)'!O21+'Листы2-3(без НДС)'!O22+'Листы2-3(без НДС)'!O23</f>
        <v>1830.7</v>
      </c>
      <c r="AN18" s="275" t="n">
        <f aca="false">'Листы2-3(без НДС)'!P17+'Листы2-3(без НДС)'!P18+'Листы2-3(без НДС)'!P19+'Листы2-3(без НДС)'!P20+'Листы2-3(без НДС)'!P21+'Листы2-3(без НДС)'!P22+'Листы2-3(без НДС)'!P23</f>
        <v>124024.7</v>
      </c>
      <c r="AO18" s="275" t="n">
        <f aca="false">'Листы2-3(без НДС)'!Q17+'Листы2-3(без НДС)'!Q18+'Листы2-3(без НДС)'!Q19+'Листы2-3(без НДС)'!Q20+'Листы2-3(без НДС)'!Q21+'Листы2-3(без НДС)'!Q22+'Листы2-3(без НДС)'!Q23</f>
        <v>1689.9</v>
      </c>
      <c r="AP18" s="275" t="n">
        <f aca="false">'Листы2-3(без НДС)'!R17+'Листы2-3(без НДС)'!R18+'Листы2-3(без НДС)'!R19+'Листы2-3(без НДС)'!R20+'Листы2-3(без НДС)'!R21+'Листы2-3(без НДС)'!R22+'Листы2-3(без НДС)'!R23</f>
        <v>0</v>
      </c>
      <c r="AQ18" s="275" t="n">
        <f aca="false">'Листы2-3(без НДС)'!S17+'Листы2-3(без НДС)'!S18+'Листы2-3(без НДС)'!S19+'Листы2-3(без НДС)'!S20+'Листы2-3(без НДС)'!S21+'Листы2-3(без НДС)'!S22+'Листы2-3(без НДС)'!S23</f>
        <v>0</v>
      </c>
      <c r="AR18" s="275" t="n">
        <f aca="false">'Листы2-3(без НДС)'!T17+'Листы2-3(без НДС)'!T18+'Листы2-3(без НДС)'!T19+'Листы2-3(без НДС)'!T20+'Листы2-3(без НДС)'!T21+'Листы2-3(без НДС)'!T22+'Листы2-3(без НДС)'!T23</f>
        <v>0</v>
      </c>
      <c r="AS18" s="275" t="n">
        <f aca="false">'Листы2-3(без НДС)'!U17+'Листы2-3(без НДС)'!U18+'Листы2-3(без НДС)'!U19+'Листы2-3(без НДС)'!U20+'Листы2-3(без НДС)'!U21+'Листы2-3(без НДС)'!U22+'Листы2-3(без НДС)'!U23</f>
        <v>0</v>
      </c>
      <c r="AT18" s="275" t="n">
        <f aca="false">'Листы2-3(без НДС)'!V17+'Листы2-3(без НДС)'!V18+'Листы2-3(без НДС)'!V19+'Листы2-3(без НДС)'!V20+'Листы2-3(без НДС)'!V21+'Листы2-3(без НДС)'!V22+'Листы2-3(без НДС)'!V23</f>
        <v>0</v>
      </c>
      <c r="AU18" s="275" t="n">
        <f aca="false">'Листы2-3(без НДС)'!W17+'Листы2-3(без НДС)'!W18+'Листы2-3(без НДС)'!W19+'Листы2-3(без НДС)'!W20+'Листы2-3(без НДС)'!W21+'Листы2-3(без НДС)'!W22+'Листы2-3(без НДС)'!W23</f>
        <v>0</v>
      </c>
      <c r="AV18" s="275" t="n">
        <f aca="false">'Листы2-3(без НДС)'!X17+'Листы2-3(без НДС)'!X18+'Листы2-3(без НДС)'!X19+'Листы2-3(без НДС)'!X20+'Листы2-3(без НДС)'!X21+'Листы2-3(без НДС)'!X22+'Листы2-3(без НДС)'!X23</f>
        <v>0</v>
      </c>
      <c r="AW18" s="275" t="n">
        <f aca="false">'Листы2-3(без НДС)'!Y17+'Листы2-3(без НДС)'!Y18+'Листы2-3(без НДС)'!Y19+'Листы2-3(без НДС)'!Y20+'Листы2-3(без НДС)'!Y21+'Листы2-3(без НДС)'!Y22+'Листы2-3(без НДС)'!Y23</f>
        <v>0</v>
      </c>
      <c r="AX18" s="275" t="n">
        <f aca="false">'Листы2-3(без НДС)'!Z17+'Листы2-3(без НДС)'!Z18+'Листы2-3(без НДС)'!Z19+'Листы2-3(без НДС)'!Z20+'Листы2-3(без НДС)'!Z21+'Листы2-3(без НДС)'!Z22+'Листы2-3(без НДС)'!Z23</f>
        <v>0</v>
      </c>
      <c r="AY18" s="275" t="n">
        <f aca="false">'Листы2-3(без НДС)'!AA17+'Листы2-3(без НДС)'!AA18+'Листы2-3(без НДС)'!AA19+'Листы2-3(без НДС)'!AA20+'Листы2-3(без НДС)'!AA21+'Листы2-3(без НДС)'!AA22+'Листы2-3(без НДС)'!AA23</f>
        <v>0</v>
      </c>
      <c r="AZ18" s="275" t="n">
        <f aca="false">'Листы2-3(без НДС)'!AB17+'Листы2-3(без НДС)'!AB18+'Листы2-3(без НДС)'!AB19+'Листы2-3(без НДС)'!AB20+'Листы2-3(без НДС)'!AB21+'Листы2-3(без НДС)'!AB22+'Листы2-3(без НДС)'!AB23</f>
        <v>0</v>
      </c>
      <c r="BA18" s="275" t="n">
        <f aca="false">'Листы2-3(без НДС)'!AC17+'Листы2-3(без НДС)'!AC18+'Листы2-3(без НДС)'!AC19+'Листы2-3(без НДС)'!AC20+'Листы2-3(без НДС)'!AC21+'Листы2-3(без НДС)'!AC22+'Листы2-3(без НДС)'!AC23</f>
        <v>0</v>
      </c>
      <c r="BB18" s="274" t="n">
        <f aca="false">SUM(BC18:BR18)</f>
        <v>138124.2</v>
      </c>
      <c r="BC18" s="275" t="n">
        <f aca="false">D18+U18+AL18</f>
        <v>10578.9</v>
      </c>
      <c r="BD18" s="275" t="n">
        <f aca="false">E18+V18+AM18</f>
        <v>1830.7</v>
      </c>
      <c r="BE18" s="275" t="n">
        <f aca="false">F18+W18+AN18</f>
        <v>124024.7</v>
      </c>
      <c r="BF18" s="275" t="n">
        <f aca="false">G18+X18+AO18</f>
        <v>1689.9</v>
      </c>
      <c r="BG18" s="275" t="n">
        <f aca="false">H18+Y18+AP18</f>
        <v>0</v>
      </c>
      <c r="BH18" s="275" t="n">
        <f aca="false">I18+Z18+AQ18</f>
        <v>0</v>
      </c>
      <c r="BI18" s="275" t="n">
        <f aca="false">J18+AA18+AR18</f>
        <v>0</v>
      </c>
      <c r="BJ18" s="275" t="n">
        <f aca="false">K18+AB18+AS18</f>
        <v>0</v>
      </c>
      <c r="BK18" s="275" t="n">
        <f aca="false">L18+AC18+AT18</f>
        <v>0</v>
      </c>
      <c r="BL18" s="275" t="n">
        <f aca="false">M18+AD18+AU18</f>
        <v>0</v>
      </c>
      <c r="BM18" s="275" t="n">
        <f aca="false">N18+AE18+AV18</f>
        <v>0</v>
      </c>
      <c r="BN18" s="275" t="n">
        <f aca="false">O18+AF18+AW18</f>
        <v>0</v>
      </c>
      <c r="BO18" s="275" t="n">
        <f aca="false">P18+AG18+AX18</f>
        <v>0</v>
      </c>
      <c r="BP18" s="275" t="n">
        <f aca="false">Q18+AH18+AY18</f>
        <v>0</v>
      </c>
      <c r="BQ18" s="275" t="n">
        <f aca="false">R18+AI18+AZ18</f>
        <v>0</v>
      </c>
      <c r="BR18" s="275" t="n">
        <f aca="false">S18+AJ18+BA18</f>
        <v>0</v>
      </c>
      <c r="BS18" s="260" t="n">
        <f aca="false">W18+AN18</f>
        <v>124024.7</v>
      </c>
      <c r="BT18" s="260" t="n">
        <v>13683.5</v>
      </c>
      <c r="BU18" s="263" t="n">
        <f aca="false">BS18-BT18</f>
        <v>110341.2</v>
      </c>
      <c r="BV18" s="260"/>
      <c r="BW18" s="260" t="n">
        <f aca="false">X18+AO18</f>
        <v>1689.9</v>
      </c>
      <c r="BX18" s="260" t="n">
        <v>1689.9</v>
      </c>
      <c r="BY18" s="261" t="n">
        <f aca="false">BW18-BX18</f>
        <v>0</v>
      </c>
    </row>
    <row r="19" customFormat="false" ht="12.75" hidden="false" customHeight="false" outlineLevel="0" collapsed="false">
      <c r="A19" s="272" t="s">
        <v>905</v>
      </c>
      <c r="B19" s="273" t="s">
        <v>906</v>
      </c>
      <c r="C19" s="151" t="n">
        <f aca="false">SUM(D19:S19)</f>
        <v>0</v>
      </c>
      <c r="D19" s="151" t="n">
        <v>0</v>
      </c>
      <c r="E19" s="151" t="n">
        <v>0</v>
      </c>
      <c r="F19" s="151" t="n">
        <v>0</v>
      </c>
      <c r="G19" s="151" t="n">
        <v>0</v>
      </c>
      <c r="H19" s="151" t="n">
        <v>0</v>
      </c>
      <c r="I19" s="151" t="n">
        <v>0</v>
      </c>
      <c r="J19" s="151" t="n">
        <v>0</v>
      </c>
      <c r="K19" s="151" t="n">
        <v>0</v>
      </c>
      <c r="L19" s="151" t="n">
        <v>0</v>
      </c>
      <c r="M19" s="151" t="n">
        <v>0</v>
      </c>
      <c r="N19" s="151" t="n">
        <v>0</v>
      </c>
      <c r="O19" s="151" t="n">
        <v>0</v>
      </c>
      <c r="P19" s="151" t="n">
        <v>0</v>
      </c>
      <c r="Q19" s="151" t="n">
        <v>0</v>
      </c>
      <c r="R19" s="151" t="n">
        <v>0</v>
      </c>
      <c r="S19" s="151" t="n">
        <v>0</v>
      </c>
      <c r="T19" s="151" t="n">
        <f aca="false">SUM(U19:AJ19)</f>
        <v>0</v>
      </c>
      <c r="U19" s="151" t="n">
        <v>0</v>
      </c>
      <c r="V19" s="151" t="n">
        <v>0</v>
      </c>
      <c r="W19" s="151" t="n">
        <v>0</v>
      </c>
      <c r="X19" s="151" t="n">
        <v>0</v>
      </c>
      <c r="Y19" s="151" t="n">
        <v>0</v>
      </c>
      <c r="Z19" s="151" t="n">
        <v>0</v>
      </c>
      <c r="AA19" s="151" t="n">
        <v>0</v>
      </c>
      <c r="AB19" s="151" t="n">
        <v>0</v>
      </c>
      <c r="AC19" s="151" t="n">
        <v>0</v>
      </c>
      <c r="AD19" s="151" t="n">
        <v>0</v>
      </c>
      <c r="AE19" s="151" t="n">
        <v>0</v>
      </c>
      <c r="AF19" s="151" t="n">
        <v>0</v>
      </c>
      <c r="AG19" s="151" t="n">
        <v>0</v>
      </c>
      <c r="AH19" s="151" t="n">
        <v>0</v>
      </c>
      <c r="AI19" s="151" t="n">
        <v>0</v>
      </c>
      <c r="AJ19" s="151" t="n">
        <v>0</v>
      </c>
      <c r="AK19" s="151" t="n">
        <f aca="false">SUM(AL19:BA19)</f>
        <v>0</v>
      </c>
      <c r="AL19" s="151" t="n">
        <v>0</v>
      </c>
      <c r="AM19" s="151" t="n">
        <v>0</v>
      </c>
      <c r="AN19" s="151" t="n">
        <v>0</v>
      </c>
      <c r="AO19" s="151" t="n">
        <v>0</v>
      </c>
      <c r="AP19" s="151" t="n">
        <v>0</v>
      </c>
      <c r="AQ19" s="151" t="n">
        <v>0</v>
      </c>
      <c r="AR19" s="151" t="n">
        <v>0</v>
      </c>
      <c r="AS19" s="151" t="n">
        <v>0</v>
      </c>
      <c r="AT19" s="151" t="n">
        <v>0</v>
      </c>
      <c r="AU19" s="151" t="n">
        <v>0</v>
      </c>
      <c r="AV19" s="151" t="n">
        <v>0</v>
      </c>
      <c r="AW19" s="151" t="n">
        <v>0</v>
      </c>
      <c r="AX19" s="151" t="n">
        <v>0</v>
      </c>
      <c r="AY19" s="151" t="n">
        <v>0</v>
      </c>
      <c r="AZ19" s="151" t="n">
        <v>0</v>
      </c>
      <c r="BA19" s="151" t="n">
        <v>0</v>
      </c>
      <c r="BB19" s="151" t="n">
        <f aca="false">SUM(BC19:BR19)</f>
        <v>0</v>
      </c>
      <c r="BC19" s="151" t="n">
        <f aca="false">D19+U19+AL19</f>
        <v>0</v>
      </c>
      <c r="BD19" s="151" t="n">
        <f aca="false">E19+V19+AM19</f>
        <v>0</v>
      </c>
      <c r="BE19" s="151" t="n">
        <f aca="false">F19+W19+AN19</f>
        <v>0</v>
      </c>
      <c r="BF19" s="151" t="n">
        <f aca="false">G19+X19+AO19</f>
        <v>0</v>
      </c>
      <c r="BG19" s="151" t="n">
        <f aca="false">H19+Y19+AP19</f>
        <v>0</v>
      </c>
      <c r="BH19" s="151" t="n">
        <f aca="false">I19+Z19+AQ19</f>
        <v>0</v>
      </c>
      <c r="BI19" s="151" t="n">
        <f aca="false">J19+AA19+AR19</f>
        <v>0</v>
      </c>
      <c r="BJ19" s="151" t="n">
        <f aca="false">K19+AB19+AS19</f>
        <v>0</v>
      </c>
      <c r="BK19" s="151" t="n">
        <f aca="false">L19+AC19+AT19</f>
        <v>0</v>
      </c>
      <c r="BL19" s="151" t="n">
        <f aca="false">M19+AD19+AU19</f>
        <v>0</v>
      </c>
      <c r="BM19" s="151" t="n">
        <f aca="false">N19+AE19+AV19</f>
        <v>0</v>
      </c>
      <c r="BN19" s="151" t="n">
        <f aca="false">O19+AF19+AW19</f>
        <v>0</v>
      </c>
      <c r="BO19" s="151" t="n">
        <f aca="false">P19+AG19+AX19</f>
        <v>0</v>
      </c>
      <c r="BP19" s="151" t="n">
        <f aca="false">Q19+AH19+AY19</f>
        <v>0</v>
      </c>
      <c r="BQ19" s="151" t="n">
        <f aca="false">R19+AI19+AZ19</f>
        <v>0</v>
      </c>
      <c r="BR19" s="151" t="n">
        <f aca="false">S19+AJ19+BA19</f>
        <v>0</v>
      </c>
      <c r="BS19" s="260" t="n">
        <f aca="false">W19+AN19</f>
        <v>0</v>
      </c>
      <c r="BT19" s="260"/>
      <c r="BU19" s="261" t="n">
        <f aca="false">BS19-BT19</f>
        <v>0</v>
      </c>
      <c r="BV19" s="260"/>
      <c r="BW19" s="260" t="n">
        <f aca="false">X19+AO19</f>
        <v>0</v>
      </c>
      <c r="BX19" s="260"/>
      <c r="BY19" s="261" t="n">
        <f aca="false">BW19-BX19</f>
        <v>0</v>
      </c>
    </row>
    <row r="20" customFormat="false" ht="12.75" hidden="false" customHeight="false" outlineLevel="0" collapsed="false">
      <c r="A20" s="272"/>
      <c r="B20" s="273" t="s">
        <v>907</v>
      </c>
      <c r="C20" s="151" t="n">
        <f aca="false">SUM(D20:S20)</f>
        <v>0</v>
      </c>
      <c r="D20" s="151" t="n">
        <v>0</v>
      </c>
      <c r="E20" s="151" t="n">
        <v>0</v>
      </c>
      <c r="F20" s="151" t="n">
        <v>0</v>
      </c>
      <c r="G20" s="151" t="n">
        <v>0</v>
      </c>
      <c r="H20" s="151" t="n">
        <v>0</v>
      </c>
      <c r="I20" s="151" t="n">
        <v>0</v>
      </c>
      <c r="J20" s="151" t="n">
        <v>0</v>
      </c>
      <c r="K20" s="151" t="n">
        <v>0</v>
      </c>
      <c r="L20" s="151" t="n">
        <v>0</v>
      </c>
      <c r="M20" s="151" t="n">
        <v>0</v>
      </c>
      <c r="N20" s="151" t="n">
        <v>0</v>
      </c>
      <c r="O20" s="151" t="n">
        <v>0</v>
      </c>
      <c r="P20" s="151" t="n">
        <v>0</v>
      </c>
      <c r="Q20" s="151" t="n">
        <v>0</v>
      </c>
      <c r="R20" s="151" t="n">
        <v>0</v>
      </c>
      <c r="S20" s="151" t="n">
        <v>0</v>
      </c>
      <c r="T20" s="151" t="n">
        <f aca="false">SUM(U20:AJ20)</f>
        <v>0</v>
      </c>
      <c r="U20" s="151" t="n">
        <v>0</v>
      </c>
      <c r="V20" s="151" t="n">
        <v>0</v>
      </c>
      <c r="W20" s="151" t="n">
        <v>0</v>
      </c>
      <c r="X20" s="151" t="n">
        <v>0</v>
      </c>
      <c r="Y20" s="151" t="n">
        <v>0</v>
      </c>
      <c r="Z20" s="151" t="n">
        <v>0</v>
      </c>
      <c r="AA20" s="151" t="n">
        <v>0</v>
      </c>
      <c r="AB20" s="151" t="n">
        <v>0</v>
      </c>
      <c r="AC20" s="151" t="n">
        <v>0</v>
      </c>
      <c r="AD20" s="151" t="n">
        <v>0</v>
      </c>
      <c r="AE20" s="151" t="n">
        <v>0</v>
      </c>
      <c r="AF20" s="151" t="n">
        <v>0</v>
      </c>
      <c r="AG20" s="151" t="n">
        <v>0</v>
      </c>
      <c r="AH20" s="151" t="n">
        <v>0</v>
      </c>
      <c r="AI20" s="151" t="n">
        <v>0</v>
      </c>
      <c r="AJ20" s="151" t="n">
        <v>0</v>
      </c>
      <c r="AK20" s="151" t="n">
        <f aca="false">SUM(AL20:BA20)</f>
        <v>0</v>
      </c>
      <c r="AL20" s="151" t="n">
        <v>0</v>
      </c>
      <c r="AM20" s="151" t="n">
        <v>0</v>
      </c>
      <c r="AN20" s="151" t="n">
        <v>0</v>
      </c>
      <c r="AO20" s="151" t="n">
        <v>0</v>
      </c>
      <c r="AP20" s="151" t="n">
        <v>0</v>
      </c>
      <c r="AQ20" s="151" t="n">
        <v>0</v>
      </c>
      <c r="AR20" s="151" t="n">
        <v>0</v>
      </c>
      <c r="AS20" s="151" t="n">
        <v>0</v>
      </c>
      <c r="AT20" s="151" t="n">
        <v>0</v>
      </c>
      <c r="AU20" s="151" t="n">
        <v>0</v>
      </c>
      <c r="AV20" s="151" t="n">
        <v>0</v>
      </c>
      <c r="AW20" s="151" t="n">
        <v>0</v>
      </c>
      <c r="AX20" s="151" t="n">
        <v>0</v>
      </c>
      <c r="AY20" s="151" t="n">
        <v>0</v>
      </c>
      <c r="AZ20" s="151" t="n">
        <v>0</v>
      </c>
      <c r="BA20" s="151" t="n">
        <v>0</v>
      </c>
      <c r="BB20" s="151" t="n">
        <f aca="false">SUM(BC20:BR20)</f>
        <v>0</v>
      </c>
      <c r="BC20" s="151" t="n">
        <f aca="false">D20+U20+AL20</f>
        <v>0</v>
      </c>
      <c r="BD20" s="151" t="n">
        <f aca="false">E20+V20+AM20</f>
        <v>0</v>
      </c>
      <c r="BE20" s="151" t="n">
        <f aca="false">F20+W20+AN20</f>
        <v>0</v>
      </c>
      <c r="BF20" s="151" t="n">
        <f aca="false">G20+X20+AO20</f>
        <v>0</v>
      </c>
      <c r="BG20" s="151" t="n">
        <f aca="false">H20+Y20+AP20</f>
        <v>0</v>
      </c>
      <c r="BH20" s="151" t="n">
        <f aca="false">I20+Z20+AQ20</f>
        <v>0</v>
      </c>
      <c r="BI20" s="151" t="n">
        <f aca="false">J20+AA20+AR20</f>
        <v>0</v>
      </c>
      <c r="BJ20" s="151" t="n">
        <f aca="false">K20+AB20+AS20</f>
        <v>0</v>
      </c>
      <c r="BK20" s="151" t="n">
        <f aca="false">L20+AC20+AT20</f>
        <v>0</v>
      </c>
      <c r="BL20" s="151" t="n">
        <f aca="false">M20+AD20+AU20</f>
        <v>0</v>
      </c>
      <c r="BM20" s="151" t="n">
        <f aca="false">N20+AE20+AV20</f>
        <v>0</v>
      </c>
      <c r="BN20" s="151" t="n">
        <f aca="false">O20+AF20+AW20</f>
        <v>0</v>
      </c>
      <c r="BO20" s="151" t="n">
        <f aca="false">P20+AG20+AX20</f>
        <v>0</v>
      </c>
      <c r="BP20" s="151" t="n">
        <f aca="false">Q20+AH20+AY20</f>
        <v>0</v>
      </c>
      <c r="BQ20" s="151" t="n">
        <f aca="false">R20+AI20+AZ20</f>
        <v>0</v>
      </c>
      <c r="BR20" s="151" t="n">
        <f aca="false">S20+AJ20+BA20</f>
        <v>0</v>
      </c>
      <c r="BS20" s="260" t="n">
        <f aca="false">W20+AN20</f>
        <v>0</v>
      </c>
      <c r="BT20" s="260"/>
      <c r="BU20" s="261" t="n">
        <f aca="false">BS20-BT20</f>
        <v>0</v>
      </c>
      <c r="BV20" s="260"/>
      <c r="BW20" s="260" t="n">
        <f aca="false">X20+AO20</f>
        <v>0</v>
      </c>
      <c r="BX20" s="260"/>
      <c r="BY20" s="261" t="n">
        <f aca="false">BW20-BX20</f>
        <v>0</v>
      </c>
    </row>
    <row r="21" customFormat="false" ht="12.75" hidden="false" customHeight="false" outlineLevel="0" collapsed="false">
      <c r="A21" s="272"/>
      <c r="B21" s="273" t="s">
        <v>908</v>
      </c>
      <c r="C21" s="151" t="n">
        <f aca="false">SUM(D21:S21)</f>
        <v>0</v>
      </c>
      <c r="D21" s="151" t="n">
        <v>0</v>
      </c>
      <c r="E21" s="151" t="n">
        <v>0</v>
      </c>
      <c r="F21" s="151" t="n">
        <v>0</v>
      </c>
      <c r="G21" s="151" t="n">
        <v>0</v>
      </c>
      <c r="H21" s="151" t="n">
        <v>0</v>
      </c>
      <c r="I21" s="151" t="n">
        <v>0</v>
      </c>
      <c r="J21" s="151" t="n">
        <v>0</v>
      </c>
      <c r="K21" s="151" t="n">
        <v>0</v>
      </c>
      <c r="L21" s="151" t="n">
        <v>0</v>
      </c>
      <c r="M21" s="151" t="n">
        <v>0</v>
      </c>
      <c r="N21" s="151" t="n">
        <v>0</v>
      </c>
      <c r="O21" s="151" t="n">
        <v>0</v>
      </c>
      <c r="P21" s="151" t="n">
        <v>0</v>
      </c>
      <c r="Q21" s="151" t="n">
        <v>0</v>
      </c>
      <c r="R21" s="151" t="n">
        <v>0</v>
      </c>
      <c r="S21" s="151" t="n">
        <v>0</v>
      </c>
      <c r="T21" s="151" t="n">
        <f aca="false">SUM(U21:AJ21)</f>
        <v>0</v>
      </c>
      <c r="U21" s="151" t="n">
        <v>0</v>
      </c>
      <c r="V21" s="151" t="n">
        <v>0</v>
      </c>
      <c r="W21" s="151" t="n">
        <v>0</v>
      </c>
      <c r="X21" s="151" t="n">
        <v>0</v>
      </c>
      <c r="Y21" s="151" t="n">
        <v>0</v>
      </c>
      <c r="Z21" s="151" t="n">
        <v>0</v>
      </c>
      <c r="AA21" s="151" t="n">
        <v>0</v>
      </c>
      <c r="AB21" s="151" t="n">
        <v>0</v>
      </c>
      <c r="AC21" s="151" t="n">
        <v>0</v>
      </c>
      <c r="AD21" s="151" t="n">
        <v>0</v>
      </c>
      <c r="AE21" s="151" t="n">
        <v>0</v>
      </c>
      <c r="AF21" s="151" t="n">
        <v>0</v>
      </c>
      <c r="AG21" s="151" t="n">
        <v>0</v>
      </c>
      <c r="AH21" s="151" t="n">
        <v>0</v>
      </c>
      <c r="AI21" s="151" t="n">
        <v>0</v>
      </c>
      <c r="AJ21" s="151" t="n">
        <v>0</v>
      </c>
      <c r="AK21" s="151" t="n">
        <f aca="false">SUM(AL21:BA21)</f>
        <v>0</v>
      </c>
      <c r="AL21" s="151" t="n">
        <v>0</v>
      </c>
      <c r="AM21" s="151" t="n">
        <v>0</v>
      </c>
      <c r="AN21" s="151" t="n">
        <v>0</v>
      </c>
      <c r="AO21" s="151" t="n">
        <v>0</v>
      </c>
      <c r="AP21" s="151" t="n">
        <v>0</v>
      </c>
      <c r="AQ21" s="151" t="n">
        <v>0</v>
      </c>
      <c r="AR21" s="151" t="n">
        <v>0</v>
      </c>
      <c r="AS21" s="151" t="n">
        <v>0</v>
      </c>
      <c r="AT21" s="151" t="n">
        <v>0</v>
      </c>
      <c r="AU21" s="151" t="n">
        <v>0</v>
      </c>
      <c r="AV21" s="151" t="n">
        <v>0</v>
      </c>
      <c r="AW21" s="151" t="n">
        <v>0</v>
      </c>
      <c r="AX21" s="151" t="n">
        <v>0</v>
      </c>
      <c r="AY21" s="151" t="n">
        <v>0</v>
      </c>
      <c r="AZ21" s="151" t="n">
        <v>0</v>
      </c>
      <c r="BA21" s="151" t="n">
        <v>0</v>
      </c>
      <c r="BB21" s="151" t="n">
        <f aca="false">SUM(BC21:BR21)</f>
        <v>0</v>
      </c>
      <c r="BC21" s="151" t="n">
        <f aca="false">D21+U21+AL21</f>
        <v>0</v>
      </c>
      <c r="BD21" s="151" t="n">
        <f aca="false">E21+V21+AM21</f>
        <v>0</v>
      </c>
      <c r="BE21" s="151" t="n">
        <f aca="false">F21+W21+AN21</f>
        <v>0</v>
      </c>
      <c r="BF21" s="151" t="n">
        <f aca="false">G21+X21+AO21</f>
        <v>0</v>
      </c>
      <c r="BG21" s="151" t="n">
        <f aca="false">H21+Y21+AP21</f>
        <v>0</v>
      </c>
      <c r="BH21" s="151" t="n">
        <f aca="false">I21+Z21+AQ21</f>
        <v>0</v>
      </c>
      <c r="BI21" s="151" t="n">
        <f aca="false">J21+AA21+AR21</f>
        <v>0</v>
      </c>
      <c r="BJ21" s="151" t="n">
        <f aca="false">K21+AB21+AS21</f>
        <v>0</v>
      </c>
      <c r="BK21" s="151" t="n">
        <f aca="false">L21+AC21+AT21</f>
        <v>0</v>
      </c>
      <c r="BL21" s="151" t="n">
        <f aca="false">M21+AD21+AU21</f>
        <v>0</v>
      </c>
      <c r="BM21" s="151" t="n">
        <f aca="false">N21+AE21+AV21</f>
        <v>0</v>
      </c>
      <c r="BN21" s="151" t="n">
        <f aca="false">O21+AF21+AW21</f>
        <v>0</v>
      </c>
      <c r="BO21" s="151" t="n">
        <f aca="false">P21+AG21+AX21</f>
        <v>0</v>
      </c>
      <c r="BP21" s="151" t="n">
        <f aca="false">Q21+AH21+AY21</f>
        <v>0</v>
      </c>
      <c r="BQ21" s="151" t="n">
        <f aca="false">R21+AI21+AZ21</f>
        <v>0</v>
      </c>
      <c r="BR21" s="151" t="n">
        <f aca="false">S21+AJ21+BA21</f>
        <v>0</v>
      </c>
      <c r="BS21" s="260" t="n">
        <f aca="false">W21+AN21</f>
        <v>0</v>
      </c>
      <c r="BT21" s="260"/>
      <c r="BU21" s="261" t="n">
        <f aca="false">BS21-BT21</f>
        <v>0</v>
      </c>
      <c r="BV21" s="260"/>
      <c r="BW21" s="260" t="n">
        <f aca="false">X21+AO21</f>
        <v>0</v>
      </c>
      <c r="BX21" s="260"/>
      <c r="BY21" s="261" t="n">
        <f aca="false">BW21-BX21</f>
        <v>0</v>
      </c>
    </row>
    <row r="22" customFormat="false" ht="12.75" hidden="false" customHeight="false" outlineLevel="0" collapsed="false">
      <c r="A22" s="257" t="s">
        <v>909</v>
      </c>
      <c r="B22" s="258" t="s">
        <v>910</v>
      </c>
      <c r="C22" s="259" t="n">
        <f aca="false">SUM(D22:S22)</f>
        <v>928137.8</v>
      </c>
      <c r="D22" s="259" t="n">
        <f aca="false">D23+D27+D28</f>
        <v>440524.2</v>
      </c>
      <c r="E22" s="259" t="n">
        <f aca="false">E23+E27+E28</f>
        <v>29165.6</v>
      </c>
      <c r="F22" s="259" t="n">
        <f aca="false">F23+F27+F28</f>
        <v>49823.1</v>
      </c>
      <c r="G22" s="259" t="n">
        <f aca="false">G23+G27+G28</f>
        <v>408624.9</v>
      </c>
      <c r="H22" s="259" t="n">
        <f aca="false">H23+H27+H28</f>
        <v>0</v>
      </c>
      <c r="I22" s="259" t="n">
        <f aca="false">I23+I27+I28</f>
        <v>0</v>
      </c>
      <c r="J22" s="259" t="n">
        <f aca="false">J23+J27+J28</f>
        <v>0</v>
      </c>
      <c r="K22" s="259" t="n">
        <f aca="false">K23+K27+K28</f>
        <v>0</v>
      </c>
      <c r="L22" s="259" t="n">
        <f aca="false">L23+L27+L28</f>
        <v>0</v>
      </c>
      <c r="M22" s="259" t="n">
        <f aca="false">M23+M27+M28</f>
        <v>0</v>
      </c>
      <c r="N22" s="259" t="n">
        <f aca="false">N23+N27+N28</f>
        <v>0</v>
      </c>
      <c r="O22" s="259" t="n">
        <f aca="false">O23+O27+O28</f>
        <v>0</v>
      </c>
      <c r="P22" s="259" t="n">
        <f aca="false">P23+P27+P28</f>
        <v>0</v>
      </c>
      <c r="Q22" s="259" t="n">
        <f aca="false">Q23+Q27+Q28</f>
        <v>0</v>
      </c>
      <c r="R22" s="259" t="n">
        <f aca="false">R23+R27+R28</f>
        <v>0</v>
      </c>
      <c r="S22" s="259" t="n">
        <f aca="false">S23+S27+S28</f>
        <v>0</v>
      </c>
      <c r="T22" s="259" t="n">
        <f aca="false">SUM(U22:AJ22)</f>
        <v>96506.6</v>
      </c>
      <c r="U22" s="259" t="n">
        <f aca="false">U23+U27+U28</f>
        <v>32640.8</v>
      </c>
      <c r="V22" s="259" t="n">
        <f aca="false">V23+V27+V28</f>
        <v>22756.7</v>
      </c>
      <c r="W22" s="259" t="n">
        <f aca="false">W23+W27+W28</f>
        <v>19078.2</v>
      </c>
      <c r="X22" s="259" t="n">
        <f aca="false">X23+X27+X28</f>
        <v>22030.9</v>
      </c>
      <c r="Y22" s="259" t="n">
        <f aca="false">Y23+Y27+Y28</f>
        <v>0</v>
      </c>
      <c r="Z22" s="259" t="n">
        <f aca="false">Z23+Z27+Z28</f>
        <v>0</v>
      </c>
      <c r="AA22" s="259" t="n">
        <f aca="false">AA23+AA27+AA28</f>
        <v>0</v>
      </c>
      <c r="AB22" s="259" t="n">
        <f aca="false">AB23+AB27+AB28</f>
        <v>0</v>
      </c>
      <c r="AC22" s="259" t="n">
        <f aca="false">AC23+AC27+AC28</f>
        <v>0</v>
      </c>
      <c r="AD22" s="259" t="n">
        <f aca="false">AD23+AD27+AD28</f>
        <v>0</v>
      </c>
      <c r="AE22" s="259" t="n">
        <f aca="false">AE23+AE27+AE28</f>
        <v>0</v>
      </c>
      <c r="AF22" s="259" t="n">
        <f aca="false">AF23+AF27+AF28</f>
        <v>0</v>
      </c>
      <c r="AG22" s="259" t="n">
        <f aca="false">AG23+AG27+AG28</f>
        <v>0</v>
      </c>
      <c r="AH22" s="259" t="n">
        <f aca="false">AH23+AH27+AH28</f>
        <v>0</v>
      </c>
      <c r="AI22" s="259" t="n">
        <f aca="false">AI23+AI27+AI28</f>
        <v>0</v>
      </c>
      <c r="AJ22" s="259" t="n">
        <f aca="false">AJ23+AJ27+AJ28</f>
        <v>0</v>
      </c>
      <c r="AK22" s="259" t="n">
        <f aca="false">SUM(AL22:BA22)</f>
        <v>955442.835903847</v>
      </c>
      <c r="AL22" s="259" t="n">
        <f aca="false">AL23+AL27+AL28</f>
        <v>180606.6</v>
      </c>
      <c r="AM22" s="259" t="n">
        <f aca="false">AM23+AM27+AM28</f>
        <v>92330.2</v>
      </c>
      <c r="AN22" s="259" t="n">
        <f aca="false">AN23+AN27+AN28</f>
        <v>265593.1</v>
      </c>
      <c r="AO22" s="259" t="n">
        <f aca="false">AO23+AO27+AO28</f>
        <v>218324.6</v>
      </c>
      <c r="AP22" s="259" t="n">
        <f aca="false">AP23+AP27+AP28</f>
        <v>120415.431979859</v>
      </c>
      <c r="AQ22" s="259" t="n">
        <f aca="false">AQ23+AQ27+AQ28</f>
        <v>75175.9606043706</v>
      </c>
      <c r="AR22" s="259" t="n">
        <f aca="false">AR23+AR27+AR28</f>
        <v>2996.94331961786</v>
      </c>
      <c r="AS22" s="259" t="n">
        <f aca="false">AS23+AS27+AS28</f>
        <v>0</v>
      </c>
      <c r="AT22" s="259" t="n">
        <f aca="false">AT23+AT27+AT28</f>
        <v>0</v>
      </c>
      <c r="AU22" s="259" t="n">
        <f aca="false">AU23+AU27+AU28</f>
        <v>0</v>
      </c>
      <c r="AV22" s="259" t="n">
        <f aca="false">AV23+AV27+AV28</f>
        <v>0</v>
      </c>
      <c r="AW22" s="259" t="n">
        <f aca="false">AW23+AW27+AW28</f>
        <v>0</v>
      </c>
      <c r="AX22" s="259" t="n">
        <f aca="false">AX23+AX27+AX28</f>
        <v>0</v>
      </c>
      <c r="AY22" s="259" t="n">
        <f aca="false">AY23+AY27+AY28</f>
        <v>0</v>
      </c>
      <c r="AZ22" s="259" t="n">
        <f aca="false">AZ23+AZ27+AZ28</f>
        <v>0</v>
      </c>
      <c r="BA22" s="259" t="n">
        <f aca="false">BA23+BA27+BA28</f>
        <v>0</v>
      </c>
      <c r="BB22" s="259" t="n">
        <f aca="false">SUM(BC22:BR22)</f>
        <v>1980087.23590385</v>
      </c>
      <c r="BC22" s="259" t="n">
        <f aca="false">BC23+BC27+BC28</f>
        <v>653771.6</v>
      </c>
      <c r="BD22" s="259" t="n">
        <f aca="false">BD23+BD27+BD28</f>
        <v>144252.5</v>
      </c>
      <c r="BE22" s="259" t="n">
        <f aca="false">BE23+BE27+BE28</f>
        <v>334494.4</v>
      </c>
      <c r="BF22" s="259" t="n">
        <f aca="false">BF23+BF27+BF28</f>
        <v>648980.4</v>
      </c>
      <c r="BG22" s="259" t="n">
        <f aca="false">BG23+BG27+BG28</f>
        <v>120415.431979859</v>
      </c>
      <c r="BH22" s="259" t="n">
        <f aca="false">BH23+BH27+BH28</f>
        <v>75175.9606043706</v>
      </c>
      <c r="BI22" s="259" t="n">
        <f aca="false">BI23+BI27+BI28</f>
        <v>2996.94331961786</v>
      </c>
      <c r="BJ22" s="259" t="n">
        <f aca="false">BJ23+BJ27+BJ28</f>
        <v>0</v>
      </c>
      <c r="BK22" s="259" t="n">
        <f aca="false">BK23+BK27+BK28</f>
        <v>0</v>
      </c>
      <c r="BL22" s="259" t="n">
        <f aca="false">BL23+BL27+BL28</f>
        <v>0</v>
      </c>
      <c r="BM22" s="259" t="n">
        <f aca="false">BM23+BM27+BM28</f>
        <v>0</v>
      </c>
      <c r="BN22" s="259" t="n">
        <f aca="false">BN23+BN27+BN28</f>
        <v>0</v>
      </c>
      <c r="BO22" s="259" t="n">
        <f aca="false">BO23+BO27+BO28</f>
        <v>0</v>
      </c>
      <c r="BP22" s="259" t="n">
        <f aca="false">BP23+BP27+BP28</f>
        <v>0</v>
      </c>
      <c r="BQ22" s="259" t="n">
        <f aca="false">BQ23+BQ27+BQ28</f>
        <v>0</v>
      </c>
      <c r="BR22" s="259" t="n">
        <f aca="false">BR23+BR27+BR28</f>
        <v>0</v>
      </c>
      <c r="BS22" s="260" t="n">
        <f aca="false">W22+AN22</f>
        <v>284671.3</v>
      </c>
      <c r="BT22" s="260" t="n">
        <v>160995.1</v>
      </c>
      <c r="BU22" s="261" t="n">
        <f aca="false">BS22-BT22</f>
        <v>123676.2</v>
      </c>
      <c r="BV22" s="260"/>
      <c r="BW22" s="260" t="n">
        <f aca="false">X22+AO22</f>
        <v>240355.5</v>
      </c>
      <c r="BX22" s="260" t="n">
        <v>146759.3</v>
      </c>
      <c r="BY22" s="261" t="n">
        <f aca="false">BW22-BX22</f>
        <v>93596.2</v>
      </c>
    </row>
    <row r="23" customFormat="false" ht="12.75" hidden="false" customHeight="false" outlineLevel="0" collapsed="false">
      <c r="A23" s="177" t="s">
        <v>911</v>
      </c>
      <c r="B23" s="178" t="s">
        <v>912</v>
      </c>
      <c r="C23" s="262" t="n">
        <f aca="false">SUM(D23:S23)</f>
        <v>928137.8</v>
      </c>
      <c r="D23" s="262" t="n">
        <f aca="false">SUM(D24:D26)</f>
        <v>440524.2</v>
      </c>
      <c r="E23" s="262" t="n">
        <f aca="false">SUM(E24:E26)</f>
        <v>29165.6</v>
      </c>
      <c r="F23" s="262" t="n">
        <f aca="false">SUM(F24:F26)</f>
        <v>49823.1</v>
      </c>
      <c r="G23" s="262" t="n">
        <f aca="false">SUM(G24:G26)</f>
        <v>408624.9</v>
      </c>
      <c r="H23" s="262" t="n">
        <f aca="false">SUM(H24:H26)</f>
        <v>0</v>
      </c>
      <c r="I23" s="262" t="n">
        <f aca="false">SUM(I24:I26)</f>
        <v>0</v>
      </c>
      <c r="J23" s="262" t="n">
        <f aca="false">SUM(J24:J26)</f>
        <v>0</v>
      </c>
      <c r="K23" s="262" t="n">
        <f aca="false">SUM(K24:K26)</f>
        <v>0</v>
      </c>
      <c r="L23" s="262" t="n">
        <f aca="false">SUM(L24:L26)</f>
        <v>0</v>
      </c>
      <c r="M23" s="262" t="n">
        <f aca="false">SUM(M24:M26)</f>
        <v>0</v>
      </c>
      <c r="N23" s="262" t="n">
        <f aca="false">SUM(N24:N26)</f>
        <v>0</v>
      </c>
      <c r="O23" s="262" t="n">
        <f aca="false">SUM(O24:O26)</f>
        <v>0</v>
      </c>
      <c r="P23" s="262" t="n">
        <f aca="false">SUM(P24:P26)</f>
        <v>0</v>
      </c>
      <c r="Q23" s="262" t="n">
        <f aca="false">SUM(Q24:Q26)</f>
        <v>0</v>
      </c>
      <c r="R23" s="262" t="n">
        <f aca="false">SUM(R24:R26)</f>
        <v>0</v>
      </c>
      <c r="S23" s="262" t="n">
        <f aca="false">SUM(S24:S26)</f>
        <v>0</v>
      </c>
      <c r="T23" s="262" t="n">
        <f aca="false">SUM(U23:AJ23)</f>
        <v>96506.6</v>
      </c>
      <c r="U23" s="262" t="n">
        <f aca="false">SUM(U24:U26)</f>
        <v>32640.8</v>
      </c>
      <c r="V23" s="262" t="n">
        <f aca="false">SUM(V24:V26)</f>
        <v>22756.7</v>
      </c>
      <c r="W23" s="262" t="n">
        <f aca="false">SUM(W24:W26)</f>
        <v>19078.2</v>
      </c>
      <c r="X23" s="262" t="n">
        <f aca="false">SUM(X24:X26)</f>
        <v>22030.9</v>
      </c>
      <c r="Y23" s="262" t="n">
        <f aca="false">SUM(Y24:Y26)</f>
        <v>0</v>
      </c>
      <c r="Z23" s="262" t="n">
        <f aca="false">SUM(Z24:Z26)</f>
        <v>0</v>
      </c>
      <c r="AA23" s="262" t="n">
        <f aca="false">SUM(AA24:AA26)</f>
        <v>0</v>
      </c>
      <c r="AB23" s="262" t="n">
        <f aca="false">SUM(AB24:AB26)</f>
        <v>0</v>
      </c>
      <c r="AC23" s="262" t="n">
        <f aca="false">SUM(AC24:AC26)</f>
        <v>0</v>
      </c>
      <c r="AD23" s="262" t="n">
        <f aca="false">SUM(AD24:AD26)</f>
        <v>0</v>
      </c>
      <c r="AE23" s="262" t="n">
        <f aca="false">SUM(AE24:AE26)</f>
        <v>0</v>
      </c>
      <c r="AF23" s="262" t="n">
        <f aca="false">SUM(AF24:AF26)</f>
        <v>0</v>
      </c>
      <c r="AG23" s="262" t="n">
        <f aca="false">SUM(AG24:AG26)</f>
        <v>0</v>
      </c>
      <c r="AH23" s="262" t="n">
        <f aca="false">SUM(AH24:AH26)</f>
        <v>0</v>
      </c>
      <c r="AI23" s="262" t="n">
        <f aca="false">SUM(AI24:AI26)</f>
        <v>0</v>
      </c>
      <c r="AJ23" s="262" t="n">
        <f aca="false">SUM(AJ24:AJ26)</f>
        <v>0</v>
      </c>
      <c r="AK23" s="262" t="n">
        <f aca="false">SUM(AL23:BA23)</f>
        <v>955442.835903847</v>
      </c>
      <c r="AL23" s="262" t="n">
        <f aca="false">SUM(AL24:AL26)</f>
        <v>180606.6</v>
      </c>
      <c r="AM23" s="262" t="n">
        <f aca="false">SUM(AM24:AM26)</f>
        <v>92330.2</v>
      </c>
      <c r="AN23" s="262" t="n">
        <f aca="false">SUM(AN24:AN26)</f>
        <v>265593.1</v>
      </c>
      <c r="AO23" s="262" t="n">
        <f aca="false">SUM(AO24:AO26)</f>
        <v>218324.6</v>
      </c>
      <c r="AP23" s="262" t="n">
        <f aca="false">SUM(AP24:AP26)</f>
        <v>120415.431979859</v>
      </c>
      <c r="AQ23" s="262" t="n">
        <f aca="false">SUM(AQ24:AQ26)</f>
        <v>75175.9606043706</v>
      </c>
      <c r="AR23" s="262" t="n">
        <f aca="false">SUM(AR24:AR26)</f>
        <v>2996.94331961786</v>
      </c>
      <c r="AS23" s="262" t="n">
        <f aca="false">SUM(AS24:AS26)</f>
        <v>0</v>
      </c>
      <c r="AT23" s="262" t="n">
        <f aca="false">SUM(AT24:AT26)</f>
        <v>0</v>
      </c>
      <c r="AU23" s="262" t="n">
        <f aca="false">SUM(AU24:AU26)</f>
        <v>0</v>
      </c>
      <c r="AV23" s="262" t="n">
        <f aca="false">SUM(AV24:AV26)</f>
        <v>0</v>
      </c>
      <c r="AW23" s="262" t="n">
        <f aca="false">SUM(AW24:AW26)</f>
        <v>0</v>
      </c>
      <c r="AX23" s="262" t="n">
        <f aca="false">SUM(AX24:AX26)</f>
        <v>0</v>
      </c>
      <c r="AY23" s="262" t="n">
        <f aca="false">SUM(AY24:AY26)</f>
        <v>0</v>
      </c>
      <c r="AZ23" s="262" t="n">
        <f aca="false">SUM(AZ24:AZ26)</f>
        <v>0</v>
      </c>
      <c r="BA23" s="262" t="n">
        <f aca="false">SUM(BA24:BA26)</f>
        <v>0</v>
      </c>
      <c r="BB23" s="262" t="n">
        <f aca="false">SUM(BC23:BR23)</f>
        <v>1980087.23590385</v>
      </c>
      <c r="BC23" s="262" t="n">
        <f aca="false">D23+U23+AL23</f>
        <v>653771.6</v>
      </c>
      <c r="BD23" s="262" t="n">
        <f aca="false">E23+V23+AM23</f>
        <v>144252.5</v>
      </c>
      <c r="BE23" s="262" t="n">
        <f aca="false">F23+W23+AN23</f>
        <v>334494.4</v>
      </c>
      <c r="BF23" s="262" t="n">
        <f aca="false">G23+X23+AO23</f>
        <v>648980.4</v>
      </c>
      <c r="BG23" s="262" t="n">
        <f aca="false">H23+Y23+AP23</f>
        <v>120415.431979859</v>
      </c>
      <c r="BH23" s="262" t="n">
        <f aca="false">I23+Z23+AQ23</f>
        <v>75175.9606043706</v>
      </c>
      <c r="BI23" s="262" t="n">
        <f aca="false">J23+AA23+AR23</f>
        <v>2996.94331961786</v>
      </c>
      <c r="BJ23" s="262" t="n">
        <f aca="false">K23+AB23+AS23</f>
        <v>0</v>
      </c>
      <c r="BK23" s="262" t="n">
        <f aca="false">L23+AC23+AT23</f>
        <v>0</v>
      </c>
      <c r="BL23" s="262" t="n">
        <f aca="false">M23+AD23+AU23</f>
        <v>0</v>
      </c>
      <c r="BM23" s="262" t="n">
        <f aca="false">N23+AE23+AV23</f>
        <v>0</v>
      </c>
      <c r="BN23" s="262" t="n">
        <f aca="false">O23+AF23+AW23</f>
        <v>0</v>
      </c>
      <c r="BO23" s="262" t="n">
        <f aca="false">P23+AG23+AX23</f>
        <v>0</v>
      </c>
      <c r="BP23" s="262" t="n">
        <f aca="false">Q23+AH23+AY23</f>
        <v>0</v>
      </c>
      <c r="BQ23" s="262" t="n">
        <f aca="false">R23+AI23+AZ23</f>
        <v>0</v>
      </c>
      <c r="BR23" s="262" t="n">
        <f aca="false">S23+AJ23+BA23</f>
        <v>0</v>
      </c>
      <c r="BS23" s="260" t="n">
        <f aca="false">W23+AN23</f>
        <v>284671.3</v>
      </c>
      <c r="BT23" s="260" t="n">
        <v>160995.1</v>
      </c>
      <c r="BU23" s="261" t="n">
        <f aca="false">BS23-BT23</f>
        <v>123676.2</v>
      </c>
      <c r="BV23" s="260"/>
      <c r="BW23" s="260" t="n">
        <f aca="false">X23+AO23</f>
        <v>240355.5</v>
      </c>
      <c r="BX23" s="260" t="n">
        <v>146759.3</v>
      </c>
      <c r="BY23" s="261" t="n">
        <f aca="false">BW23-BX23</f>
        <v>93596.2</v>
      </c>
    </row>
    <row r="24" customFormat="false" ht="29.25" hidden="false" customHeight="true" outlineLevel="0" collapsed="false">
      <c r="A24" s="180" t="s">
        <v>913</v>
      </c>
      <c r="B24" s="264" t="s">
        <v>899</v>
      </c>
      <c r="C24" s="265" t="n">
        <f aca="false">SUM(D24:S24)</f>
        <v>928137.8</v>
      </c>
      <c r="D24" s="265" t="n">
        <f aca="false">'Листы2-3(без НДС)'!N107+'Листы2-3(без НДС)'!N129+'Листы2-3(без НДС)'!N146+'Листы2-3(без НДС)'!N147+'Листы2-3(без НДС)'!N150+'Листы2-3(без НДС)'!N151+'Листы2-3(без НДС)'!N152+'Листы2-3(без НДС)'!N153</f>
        <v>440524.2</v>
      </c>
      <c r="E24" s="265" t="n">
        <f aca="false">'Листы2-3(без НДС)'!O107+'Листы2-3(без НДС)'!O129+'Листы2-3(без НДС)'!O146+'Листы2-3(без НДС)'!O147+'Листы2-3(без НДС)'!O150+'Листы2-3(без НДС)'!O151+'Листы2-3(без НДС)'!O152+'Листы2-3(без НДС)'!O153</f>
        <v>29165.6</v>
      </c>
      <c r="F24" s="265" t="n">
        <f aca="false">'Листы2-3(без НДС)'!P107+'Листы2-3(без НДС)'!P129+'Листы2-3(без НДС)'!P146+'Листы2-3(без НДС)'!P147+'Листы2-3(без НДС)'!P150+'Листы2-3(без НДС)'!P151+'Листы2-3(без НДС)'!P152+'Листы2-3(без НДС)'!P153</f>
        <v>49823.1</v>
      </c>
      <c r="G24" s="265" t="n">
        <f aca="false">'Листы2-3(без НДС)'!Q107+'Листы2-3(без НДС)'!Q129+'Листы2-3(без НДС)'!Q146+'Листы2-3(без НДС)'!Q147+'Листы2-3(без НДС)'!Q150+'Листы2-3(без НДС)'!Q151+'Листы2-3(без НДС)'!Q152+'Листы2-3(без НДС)'!Q153</f>
        <v>408624.9</v>
      </c>
      <c r="H24" s="265" t="n">
        <f aca="false">'Листы2-3(без НДС)'!R107+'Листы2-3(без НДС)'!R129+'Листы2-3(без НДС)'!R146+'Листы2-3(без НДС)'!R147+'Листы2-3(без НДС)'!R150+'Листы2-3(без НДС)'!R151+'Листы2-3(без НДС)'!R152+'Листы2-3(без НДС)'!R153</f>
        <v>0</v>
      </c>
      <c r="I24" s="265" t="n">
        <f aca="false">'Листы2-3(без НДС)'!S107+'Листы2-3(без НДС)'!S129+'Листы2-3(без НДС)'!S146+'Листы2-3(без НДС)'!S147+'Листы2-3(без НДС)'!S150+'Листы2-3(без НДС)'!S151+'Листы2-3(без НДС)'!S152+'Листы2-3(без НДС)'!S153</f>
        <v>0</v>
      </c>
      <c r="J24" s="265" t="n">
        <f aca="false">'Листы2-3(без НДС)'!T107+'Листы2-3(без НДС)'!T129+'Листы2-3(без НДС)'!T146+'Листы2-3(без НДС)'!T147+'Листы2-3(без НДС)'!T150+'Листы2-3(без НДС)'!T151+'Листы2-3(без НДС)'!T152+'Листы2-3(без НДС)'!T153</f>
        <v>0</v>
      </c>
      <c r="K24" s="265" t="n">
        <f aca="false">'Листы2-3(без НДС)'!U107+'Листы2-3(без НДС)'!U129+'Листы2-3(без НДС)'!U146+'Листы2-3(без НДС)'!U147+'Листы2-3(без НДС)'!U150+'Листы2-3(без НДС)'!U151+'Листы2-3(без НДС)'!U152+'Листы2-3(без НДС)'!U153</f>
        <v>0</v>
      </c>
      <c r="L24" s="265" t="n">
        <f aca="false">'Листы2-3(без НДС)'!V107+'Листы2-3(без НДС)'!V129+'Листы2-3(без НДС)'!V146+'Листы2-3(без НДС)'!V147+'Листы2-3(без НДС)'!V150+'Листы2-3(без НДС)'!V151+'Листы2-3(без НДС)'!V152+'Листы2-3(без НДС)'!V153</f>
        <v>0</v>
      </c>
      <c r="M24" s="265" t="n">
        <f aca="false">'Листы2-3(без НДС)'!W107+'Листы2-3(без НДС)'!W129+'Листы2-3(без НДС)'!W146+'Листы2-3(без НДС)'!W147+'Листы2-3(без НДС)'!W150+'Листы2-3(без НДС)'!W151+'Листы2-3(без НДС)'!W152+'Листы2-3(без НДС)'!W153</f>
        <v>0</v>
      </c>
      <c r="N24" s="265" t="n">
        <f aca="false">'Листы2-3(без НДС)'!X107+'Листы2-3(без НДС)'!X129+'Листы2-3(без НДС)'!X146+'Листы2-3(без НДС)'!X147+'Листы2-3(без НДС)'!X150+'Листы2-3(без НДС)'!X151+'Листы2-3(без НДС)'!X152+'Листы2-3(без НДС)'!X153</f>
        <v>0</v>
      </c>
      <c r="O24" s="265" t="n">
        <f aca="false">'Листы2-3(без НДС)'!Y107+'Листы2-3(без НДС)'!Y129+'Листы2-3(без НДС)'!Y146+'Листы2-3(без НДС)'!Y147+'Листы2-3(без НДС)'!Y150+'Листы2-3(без НДС)'!Y151+'Листы2-3(без НДС)'!Y152+'Листы2-3(без НДС)'!Y153</f>
        <v>0</v>
      </c>
      <c r="P24" s="265" t="n">
        <f aca="false">'Листы2-3(без НДС)'!Z107+'Листы2-3(без НДС)'!Z129+'Листы2-3(без НДС)'!Z146+'Листы2-3(без НДС)'!Z147+'Листы2-3(без НДС)'!Z150+'Листы2-3(без НДС)'!Z151+'Листы2-3(без НДС)'!Z152+'Листы2-3(без НДС)'!Z153</f>
        <v>0</v>
      </c>
      <c r="Q24" s="265" t="n">
        <f aca="false">'Листы2-3(без НДС)'!AA107+'Листы2-3(без НДС)'!AA129+'Листы2-3(без НДС)'!AA146+'Листы2-3(без НДС)'!AA147+'Листы2-3(без НДС)'!AA150+'Листы2-3(без НДС)'!AA151+'Листы2-3(без НДС)'!AA152+'Листы2-3(без НДС)'!AA153</f>
        <v>0</v>
      </c>
      <c r="R24" s="265" t="n">
        <f aca="false">'Листы2-3(без НДС)'!AB107+'Листы2-3(без НДС)'!AB129+'Листы2-3(без НДС)'!AB146+'Листы2-3(без НДС)'!AB147+'Листы2-3(без НДС)'!AB150+'Листы2-3(без НДС)'!AB151+'Листы2-3(без НДС)'!AB152+'Листы2-3(без НДС)'!AB153</f>
        <v>0</v>
      </c>
      <c r="S24" s="265" t="n">
        <f aca="false">'Листы2-3(без НДС)'!AC107+'Листы2-3(без НДС)'!AC129+'Листы2-3(без НДС)'!AC146+'Листы2-3(без НДС)'!AC147+'Листы2-3(без НДС)'!AC150+'Листы2-3(без НДС)'!AC151+'Листы2-3(без НДС)'!AC152+'Листы2-3(без НДС)'!AC153</f>
        <v>0</v>
      </c>
      <c r="T24" s="265" t="n">
        <f aca="false">SUM(U24:AJ24)</f>
        <v>96506.6</v>
      </c>
      <c r="U24" s="265" t="n">
        <f aca="false">'Листы2-3(без НДС)'!N109+'Листы2-3(без НДС)'!N114+'Листы2-3(без НДС)'!N116+'Листы2-3(без НДС)'!N119+'Листы2-3(без НДС)'!N121+'Листы2-3(без НДС)'!N122+'Листы2-3(без НДС)'!N127+'Листы2-3(без НДС)'!N132+'Листы2-3(без НДС)'!N136+'Листы2-3(без НДС)'!N141+'Листы2-3(без НДС)'!N144+'Листы2-3(без НДС)'!N145+'Листы2-3(без НДС)'!N155+'Листы2-3(без НДС)'!N157+'Листы2-3(без НДС)'!N159+'Листы2-3(без НДС)'!N161+'Листы2-3(без НДС)'!N164+'Листы2-3(без НДС)'!N166+'Листы2-3(без НДС)'!N169+'Листы2-3(без НДС)'!N170+'Листы2-3(без НДС)'!N171</f>
        <v>32640.8</v>
      </c>
      <c r="V24" s="265" t="n">
        <f aca="false">'Листы2-3(без НДС)'!O109+'Листы2-3(без НДС)'!O114+'Листы2-3(без НДС)'!O116+'Листы2-3(без НДС)'!O119+'Листы2-3(без НДС)'!O121+'Листы2-3(без НДС)'!O122+'Листы2-3(без НДС)'!O127+'Листы2-3(без НДС)'!O132+'Листы2-3(без НДС)'!O136+'Листы2-3(без НДС)'!O141+'Листы2-3(без НДС)'!O144+'Листы2-3(без НДС)'!O145+'Листы2-3(без НДС)'!O155+'Листы2-3(без НДС)'!O157+'Листы2-3(без НДС)'!O159+'Листы2-3(без НДС)'!O161+'Листы2-3(без НДС)'!O164+'Листы2-3(без НДС)'!O166+'Листы2-3(без НДС)'!O169+'Листы2-3(без НДС)'!O170+'Листы2-3(без НДС)'!O171</f>
        <v>22756.7</v>
      </c>
      <c r="W24" s="265" t="n">
        <f aca="false">'Листы2-3(без НДС)'!P109+'Листы2-3(без НДС)'!P114+'Листы2-3(без НДС)'!P116+'Листы2-3(без НДС)'!P119+'Листы2-3(без НДС)'!P121+'Листы2-3(без НДС)'!P122+'Листы2-3(без НДС)'!P127+'Листы2-3(без НДС)'!P132+'Листы2-3(без НДС)'!P136+'Листы2-3(без НДС)'!P141+'Листы2-3(без НДС)'!P144+'Листы2-3(без НДС)'!P145+'Листы2-3(без НДС)'!P155+'Листы2-3(без НДС)'!P157+'Листы2-3(без НДС)'!P159+'Листы2-3(без НДС)'!P161+'Листы2-3(без НДС)'!P164+'Листы2-3(без НДС)'!P166+'Листы2-3(без НДС)'!P169+'Листы2-3(без НДС)'!P170+'Листы2-3(без НДС)'!P171</f>
        <v>19078.2</v>
      </c>
      <c r="X24" s="265" t="n">
        <f aca="false">'Листы2-3(без НДС)'!Q109+'Листы2-3(без НДС)'!Q114+'Листы2-3(без НДС)'!Q116+'Листы2-3(без НДС)'!Q119+'Листы2-3(без НДС)'!Q121+'Листы2-3(без НДС)'!Q122+'Листы2-3(без НДС)'!Q127+'Листы2-3(без НДС)'!Q132+'Листы2-3(без НДС)'!Q136+'Листы2-3(без НДС)'!Q141+'Листы2-3(без НДС)'!Q144+'Листы2-3(без НДС)'!Q145+'Листы2-3(без НДС)'!Q155+'Листы2-3(без НДС)'!Q157+'Листы2-3(без НДС)'!Q159+'Листы2-3(без НДС)'!Q161+'Листы2-3(без НДС)'!Q164+'Листы2-3(без НДС)'!Q166+'Листы2-3(без НДС)'!Q169+'Листы2-3(без НДС)'!Q170+'Листы2-3(без НДС)'!Q171</f>
        <v>22030.9</v>
      </c>
      <c r="Y24" s="265" t="n">
        <f aca="false">'Листы2-3(без НДС)'!R109+'Листы2-3(без НДС)'!R114+'Листы2-3(без НДС)'!R116+'Листы2-3(без НДС)'!R119+'Листы2-3(без НДС)'!R121+'Листы2-3(без НДС)'!R122+'Листы2-3(без НДС)'!R127+'Листы2-3(без НДС)'!R132+'Листы2-3(без НДС)'!R136+'Листы2-3(без НДС)'!R141+'Листы2-3(без НДС)'!R144+'Листы2-3(без НДС)'!R145+'Листы2-3(без НДС)'!R155+'Листы2-3(без НДС)'!R157+'Листы2-3(без НДС)'!R159+'Листы2-3(без НДС)'!R161+'Листы2-3(без НДС)'!R164+'Листы2-3(без НДС)'!R166+'Листы2-3(без НДС)'!R169+'Листы2-3(без НДС)'!R170+'Листы2-3(без НДС)'!R171</f>
        <v>0</v>
      </c>
      <c r="Z24" s="265" t="n">
        <f aca="false">'Листы2-3(без НДС)'!S109+'Листы2-3(без НДС)'!S114+'Листы2-3(без НДС)'!S116+'Листы2-3(без НДС)'!S119+'Листы2-3(без НДС)'!S121+'Листы2-3(без НДС)'!S122+'Листы2-3(без НДС)'!S127+'Листы2-3(без НДС)'!S132+'Листы2-3(без НДС)'!S136+'Листы2-3(без НДС)'!S141+'Листы2-3(без НДС)'!S144+'Листы2-3(без НДС)'!S145+'Листы2-3(без НДС)'!S155+'Листы2-3(без НДС)'!S157+'Листы2-3(без НДС)'!S159+'Листы2-3(без НДС)'!S161+'Листы2-3(без НДС)'!S164+'Листы2-3(без НДС)'!S166+'Листы2-3(без НДС)'!S169+'Листы2-3(без НДС)'!S170+'Листы2-3(без НДС)'!S171</f>
        <v>0</v>
      </c>
      <c r="AA24" s="265" t="n">
        <f aca="false">'Листы2-3(без НДС)'!T109+'Листы2-3(без НДС)'!T114+'Листы2-3(без НДС)'!T116+'Листы2-3(без НДС)'!T119+'Листы2-3(без НДС)'!T121+'Листы2-3(без НДС)'!T122+'Листы2-3(без НДС)'!T127+'Листы2-3(без НДС)'!T132+'Листы2-3(без НДС)'!T136+'Листы2-3(без НДС)'!T141+'Листы2-3(без НДС)'!T144+'Листы2-3(без НДС)'!T145+'Листы2-3(без НДС)'!T155+'Листы2-3(без НДС)'!T157+'Листы2-3(без НДС)'!T159+'Листы2-3(без НДС)'!T161+'Листы2-3(без НДС)'!T164+'Листы2-3(без НДС)'!T166+'Листы2-3(без НДС)'!T169+'Листы2-3(без НДС)'!T170+'Листы2-3(без НДС)'!T171</f>
        <v>0</v>
      </c>
      <c r="AB24" s="265" t="n">
        <f aca="false">'Листы2-3(без НДС)'!U109+'Листы2-3(без НДС)'!U114+'Листы2-3(без НДС)'!U116+'Листы2-3(без НДС)'!U119+'Листы2-3(без НДС)'!U121+'Листы2-3(без НДС)'!U122+'Листы2-3(без НДС)'!U127+'Листы2-3(без НДС)'!U132+'Листы2-3(без НДС)'!U136+'Листы2-3(без НДС)'!U141+'Листы2-3(без НДС)'!U144+'Листы2-3(без НДС)'!U145+'Листы2-3(без НДС)'!U155+'Листы2-3(без НДС)'!U157+'Листы2-3(без НДС)'!U159+'Листы2-3(без НДС)'!U161+'Листы2-3(без НДС)'!U164+'Листы2-3(без НДС)'!U166+'Листы2-3(без НДС)'!U169+'Листы2-3(без НДС)'!U170+'Листы2-3(без НДС)'!U171</f>
        <v>0</v>
      </c>
      <c r="AC24" s="265" t="n">
        <f aca="false">'Листы2-3(без НДС)'!V109+'Листы2-3(без НДС)'!V114+'Листы2-3(без НДС)'!V116+'Листы2-3(без НДС)'!V119+'Листы2-3(без НДС)'!V121+'Листы2-3(без НДС)'!V122+'Листы2-3(без НДС)'!V127+'Листы2-3(без НДС)'!V132+'Листы2-3(без НДС)'!V136+'Листы2-3(без НДС)'!V141+'Листы2-3(без НДС)'!V144+'Листы2-3(без НДС)'!V145+'Листы2-3(без НДС)'!V155+'Листы2-3(без НДС)'!V157+'Листы2-3(без НДС)'!V159+'Листы2-3(без НДС)'!V161+'Листы2-3(без НДС)'!V164+'Листы2-3(без НДС)'!V166+'Листы2-3(без НДС)'!V169+'Листы2-3(без НДС)'!V170+'Листы2-3(без НДС)'!V171</f>
        <v>0</v>
      </c>
      <c r="AD24" s="265" t="n">
        <f aca="false">'Листы2-3(без НДС)'!W109+'Листы2-3(без НДС)'!W114+'Листы2-3(без НДС)'!W116+'Листы2-3(без НДС)'!W119+'Листы2-3(без НДС)'!W121+'Листы2-3(без НДС)'!W122+'Листы2-3(без НДС)'!W127+'Листы2-3(без НДС)'!W132+'Листы2-3(без НДС)'!W136+'Листы2-3(без НДС)'!W141+'Листы2-3(без НДС)'!W144+'Листы2-3(без НДС)'!W145+'Листы2-3(без НДС)'!W155+'Листы2-3(без НДС)'!W157+'Листы2-3(без НДС)'!W159+'Листы2-3(без НДС)'!W161+'Листы2-3(без НДС)'!W164+'Листы2-3(без НДС)'!W166+'Листы2-3(без НДС)'!W169+'Листы2-3(без НДС)'!W170+'Листы2-3(без НДС)'!W171</f>
        <v>0</v>
      </c>
      <c r="AE24" s="265" t="n">
        <f aca="false">'Листы2-3(без НДС)'!X109+'Листы2-3(без НДС)'!X114+'Листы2-3(без НДС)'!X116+'Листы2-3(без НДС)'!X119+'Листы2-3(без НДС)'!X121+'Листы2-3(без НДС)'!X122+'Листы2-3(без НДС)'!X127+'Листы2-3(без НДС)'!X132+'Листы2-3(без НДС)'!X136+'Листы2-3(без НДС)'!X141+'Листы2-3(без НДС)'!X144+'Листы2-3(без НДС)'!X145+'Листы2-3(без НДС)'!X155+'Листы2-3(без НДС)'!X157+'Листы2-3(без НДС)'!X159+'Листы2-3(без НДС)'!X161+'Листы2-3(без НДС)'!X164+'Листы2-3(без НДС)'!X166+'Листы2-3(без НДС)'!X169+'Листы2-3(без НДС)'!X170+'Листы2-3(без НДС)'!X171</f>
        <v>0</v>
      </c>
      <c r="AF24" s="265" t="n">
        <f aca="false">'Листы2-3(без НДС)'!Y109+'Листы2-3(без НДС)'!Y114+'Листы2-3(без НДС)'!Y116+'Листы2-3(без НДС)'!Y119+'Листы2-3(без НДС)'!Y121+'Листы2-3(без НДС)'!Y122+'Листы2-3(без НДС)'!Y127+'Листы2-3(без НДС)'!Y132+'Листы2-3(без НДС)'!Y136+'Листы2-3(без НДС)'!Y141+'Листы2-3(без НДС)'!Y144+'Листы2-3(без НДС)'!Y145+'Листы2-3(без НДС)'!Y155+'Листы2-3(без НДС)'!Y157+'Листы2-3(без НДС)'!Y159+'Листы2-3(без НДС)'!Y161+'Листы2-3(без НДС)'!Y164+'Листы2-3(без НДС)'!Y166+'Листы2-3(без НДС)'!Y169+'Листы2-3(без НДС)'!Y170+'Листы2-3(без НДС)'!Y171</f>
        <v>0</v>
      </c>
      <c r="AG24" s="265" t="n">
        <f aca="false">'Листы2-3(без НДС)'!Z109+'Листы2-3(без НДС)'!Z114+'Листы2-3(без НДС)'!Z116+'Листы2-3(без НДС)'!Z119+'Листы2-3(без НДС)'!Z121+'Листы2-3(без НДС)'!Z122+'Листы2-3(без НДС)'!Z127+'Листы2-3(без НДС)'!Z132+'Листы2-3(без НДС)'!Z136+'Листы2-3(без НДС)'!Z141+'Листы2-3(без НДС)'!Z144+'Листы2-3(без НДС)'!Z145+'Листы2-3(без НДС)'!Z155+'Листы2-3(без НДС)'!Z157+'Листы2-3(без НДС)'!Z159+'Листы2-3(без НДС)'!Z161+'Листы2-3(без НДС)'!Z164+'Листы2-3(без НДС)'!Z166+'Листы2-3(без НДС)'!Z169+'Листы2-3(без НДС)'!Z170+'Листы2-3(без НДС)'!Z171</f>
        <v>0</v>
      </c>
      <c r="AH24" s="265" t="n">
        <f aca="false">'Листы2-3(без НДС)'!AA109+'Листы2-3(без НДС)'!AA114+'Листы2-3(без НДС)'!AA116+'Листы2-3(без НДС)'!AA119+'Листы2-3(без НДС)'!AA121+'Листы2-3(без НДС)'!AA122+'Листы2-3(без НДС)'!AA127+'Листы2-3(без НДС)'!AA132+'Листы2-3(без НДС)'!AA136+'Листы2-3(без НДС)'!AA141+'Листы2-3(без НДС)'!AA144+'Листы2-3(без НДС)'!AA145+'Листы2-3(без НДС)'!AA155+'Листы2-3(без НДС)'!AA157+'Листы2-3(без НДС)'!AA159+'Листы2-3(без НДС)'!AA161+'Листы2-3(без НДС)'!AA164+'Листы2-3(без НДС)'!AA166+'Листы2-3(без НДС)'!AA169+'Листы2-3(без НДС)'!AA170+'Листы2-3(без НДС)'!AA171</f>
        <v>0</v>
      </c>
      <c r="AI24" s="265" t="n">
        <f aca="false">'Листы2-3(без НДС)'!AB109+'Листы2-3(без НДС)'!AB114+'Листы2-3(без НДС)'!AB116+'Листы2-3(без НДС)'!AB119+'Листы2-3(без НДС)'!AB121+'Листы2-3(без НДС)'!AB122+'Листы2-3(без НДС)'!AB127+'Листы2-3(без НДС)'!AB132+'Листы2-3(без НДС)'!AB136+'Листы2-3(без НДС)'!AB141+'Листы2-3(без НДС)'!AB144+'Листы2-3(без НДС)'!AB145+'Листы2-3(без НДС)'!AB155+'Листы2-3(без НДС)'!AB157+'Листы2-3(без НДС)'!AB159+'Листы2-3(без НДС)'!AB161+'Листы2-3(без НДС)'!AB164+'Листы2-3(без НДС)'!AB166+'Листы2-3(без НДС)'!AB169+'Листы2-3(без НДС)'!AB170+'Листы2-3(без НДС)'!AB171</f>
        <v>0</v>
      </c>
      <c r="AJ24" s="265" t="n">
        <f aca="false">'Листы2-3(без НДС)'!AC109+'Листы2-3(без НДС)'!AC114+'Листы2-3(без НДС)'!AC116+'Листы2-3(без НДС)'!AC119+'Листы2-3(без НДС)'!AC121+'Листы2-3(без НДС)'!AC122+'Листы2-3(без НДС)'!AC127+'Листы2-3(без НДС)'!AC132+'Листы2-3(без НДС)'!AC136+'Листы2-3(без НДС)'!AC141+'Листы2-3(без НДС)'!AC144+'Листы2-3(без НДС)'!AC145+'Листы2-3(без НДС)'!AC155+'Листы2-3(без НДС)'!AC157+'Листы2-3(без НДС)'!AC159+'Листы2-3(без НДС)'!AC161+'Листы2-3(без НДС)'!AC164+'Листы2-3(без НДС)'!AC166+'Листы2-3(без НДС)'!AC169+'Листы2-3(без НДС)'!AC170+'Листы2-3(без НДС)'!AC171</f>
        <v>0</v>
      </c>
      <c r="AK24" s="265" t="n">
        <f aca="false">SUM(AL24:BA24)</f>
        <v>376206.2</v>
      </c>
      <c r="AL24" s="265" t="n">
        <f aca="false">'Листы2-3(без НДС)'!N39+'Листы2-3(без НДС)'!N41+'Листы2-3(без НДС)'!N42+'Листы2-3(без НДС)'!N43+'Листы2-3(без НДС)'!N48+'Листы2-3(без НДС)'!N50+'Листы2-3(без НДС)'!N56+'Листы2-3(без НДС)'!N60+'Листы2-3(без НДС)'!N61+'Листы2-3(без НДС)'!N158</f>
        <v>135873</v>
      </c>
      <c r="AM24" s="265" t="n">
        <f aca="false">'Листы2-3(без НДС)'!O39+'Листы2-3(без НДС)'!O41+'Листы2-3(без НДС)'!O42+'Листы2-3(без НДС)'!O43+'Листы2-3(без НДС)'!O48+'Листы2-3(без НДС)'!O50+'Листы2-3(без НДС)'!O56+'Листы2-3(без НДС)'!O60+'Листы2-3(без НДС)'!O61+'Листы2-3(без НДС)'!O158</f>
        <v>15957.1</v>
      </c>
      <c r="AN24" s="265" t="n">
        <f aca="false">'Листы2-3(без НДС)'!P39+'Листы2-3(без НДС)'!P41+'Листы2-3(без НДС)'!P42+'Листы2-3(без НДС)'!P43+'Листы2-3(без НДС)'!P48+'Листы2-3(без НДС)'!P50+'Листы2-3(без НДС)'!P56+'Листы2-3(без НДС)'!P60+'Листы2-3(без НДС)'!P61+'Листы2-3(без НДС)'!P158</f>
        <v>130779.9</v>
      </c>
      <c r="AO24" s="265" t="n">
        <f aca="false">'Листы2-3(без НДС)'!Q39+'Листы2-3(без НДС)'!Q41+'Листы2-3(без НДС)'!Q42+'Листы2-3(без НДС)'!Q43+'Листы2-3(без НДС)'!Q48+'Листы2-3(без НДС)'!Q50+'Листы2-3(без НДС)'!Q56+'Листы2-3(без НДС)'!Q60+'Листы2-3(без НДС)'!Q61+'Листы2-3(без НДС)'!Q158</f>
        <v>93596.2</v>
      </c>
      <c r="AP24" s="265" t="n">
        <f aca="false">'Листы2-3(без НДС)'!R39+'Листы2-3(без НДС)'!R41+'Листы2-3(без НДС)'!R42+'Листы2-3(без НДС)'!R43+'Листы2-3(без НДС)'!R48+'Листы2-3(без НДС)'!R50+'Листы2-3(без НДС)'!R56+'Листы2-3(без НДС)'!R60+'Листы2-3(без НДС)'!R61+'Листы2-3(без НДС)'!R158</f>
        <v>0</v>
      </c>
      <c r="AQ24" s="265" t="n">
        <f aca="false">'Листы2-3(без НДС)'!S39+'Листы2-3(без НДС)'!S41+'Листы2-3(без НДС)'!S42+'Листы2-3(без НДС)'!S43+'Листы2-3(без НДС)'!S48+'Листы2-3(без НДС)'!S50+'Листы2-3(без НДС)'!S56+'Листы2-3(без НДС)'!S60+'Листы2-3(без НДС)'!S61+'Листы2-3(без НДС)'!S158</f>
        <v>0</v>
      </c>
      <c r="AR24" s="265" t="n">
        <f aca="false">'Листы2-3(без НДС)'!T39+'Листы2-3(без НДС)'!T41+'Листы2-3(без НДС)'!T42+'Листы2-3(без НДС)'!T43+'Листы2-3(без НДС)'!T48+'Листы2-3(без НДС)'!T50+'Листы2-3(без НДС)'!T56+'Листы2-3(без НДС)'!T60+'Листы2-3(без НДС)'!T61+'Листы2-3(без НДС)'!T158</f>
        <v>0</v>
      </c>
      <c r="AS24" s="265" t="n">
        <f aca="false">'Листы2-3(без НДС)'!U39+'Листы2-3(без НДС)'!U41+'Листы2-3(без НДС)'!U42+'Листы2-3(без НДС)'!U43+'Листы2-3(без НДС)'!U48+'Листы2-3(без НДС)'!U50+'Листы2-3(без НДС)'!U56+'Листы2-3(без НДС)'!U60+'Листы2-3(без НДС)'!U61+'Листы2-3(без НДС)'!U158</f>
        <v>0</v>
      </c>
      <c r="AT24" s="265" t="n">
        <f aca="false">'Листы2-3(без НДС)'!V39+'Листы2-3(без НДС)'!V41+'Листы2-3(без НДС)'!V42+'Листы2-3(без НДС)'!V43+'Листы2-3(без НДС)'!V48+'Листы2-3(без НДС)'!V50+'Листы2-3(без НДС)'!V56+'Листы2-3(без НДС)'!V60+'Листы2-3(без НДС)'!V61+'Листы2-3(без НДС)'!V158</f>
        <v>0</v>
      </c>
      <c r="AU24" s="265" t="n">
        <f aca="false">'Листы2-3(без НДС)'!W39+'Листы2-3(без НДС)'!W41+'Листы2-3(без НДС)'!W42+'Листы2-3(без НДС)'!W43+'Листы2-3(без НДС)'!W48+'Листы2-3(без НДС)'!W50+'Листы2-3(без НДС)'!W56+'Листы2-3(без НДС)'!W60+'Листы2-3(без НДС)'!W61+'Листы2-3(без НДС)'!W158</f>
        <v>0</v>
      </c>
      <c r="AV24" s="265" t="n">
        <f aca="false">'Листы2-3(без НДС)'!X39+'Листы2-3(без НДС)'!X41+'Листы2-3(без НДС)'!X42+'Листы2-3(без НДС)'!X43+'Листы2-3(без НДС)'!X48+'Листы2-3(без НДС)'!X50+'Листы2-3(без НДС)'!X56+'Листы2-3(без НДС)'!X60+'Листы2-3(без НДС)'!X61+'Листы2-3(без НДС)'!X158</f>
        <v>0</v>
      </c>
      <c r="AW24" s="265" t="n">
        <f aca="false">'Листы2-3(без НДС)'!Y39+'Листы2-3(без НДС)'!Y41+'Листы2-3(без НДС)'!Y42+'Листы2-3(без НДС)'!Y43+'Листы2-3(без НДС)'!Y48+'Листы2-3(без НДС)'!Y50+'Листы2-3(без НДС)'!Y56+'Листы2-3(без НДС)'!Y60+'Листы2-3(без НДС)'!Y61+'Листы2-3(без НДС)'!Y158</f>
        <v>0</v>
      </c>
      <c r="AX24" s="265" t="n">
        <f aca="false">'Листы2-3(без НДС)'!Z39+'Листы2-3(без НДС)'!Z41+'Листы2-3(без НДС)'!Z42+'Листы2-3(без НДС)'!Z43+'Листы2-3(без НДС)'!Z48+'Листы2-3(без НДС)'!Z50+'Листы2-3(без НДС)'!Z56+'Листы2-3(без НДС)'!Z60+'Листы2-3(без НДС)'!Z61+'Листы2-3(без НДС)'!Z158</f>
        <v>0</v>
      </c>
      <c r="AY24" s="265" t="n">
        <f aca="false">'Листы2-3(без НДС)'!AA39+'Листы2-3(без НДС)'!AA41+'Листы2-3(без НДС)'!AA42+'Листы2-3(без НДС)'!AA43+'Листы2-3(без НДС)'!AA48+'Листы2-3(без НДС)'!AA50+'Листы2-3(без НДС)'!AA56+'Листы2-3(без НДС)'!AA60+'Листы2-3(без НДС)'!AA61+'Листы2-3(без НДС)'!AA158</f>
        <v>0</v>
      </c>
      <c r="AZ24" s="265" t="n">
        <f aca="false">'Листы2-3(без НДС)'!AB39+'Листы2-3(без НДС)'!AB41+'Листы2-3(без НДС)'!AB42+'Листы2-3(без НДС)'!AB43+'Листы2-3(без НДС)'!AB48+'Листы2-3(без НДС)'!AB50+'Листы2-3(без НДС)'!AB56+'Листы2-3(без НДС)'!AB60+'Листы2-3(без НДС)'!AB61+'Листы2-3(без НДС)'!AB158</f>
        <v>0</v>
      </c>
      <c r="BA24" s="265" t="n">
        <f aca="false">'Листы2-3(без НДС)'!AC39+'Листы2-3(без НДС)'!AC41+'Листы2-3(без НДС)'!AC42+'Листы2-3(без НДС)'!AC43+'Листы2-3(без НДС)'!AC48+'Листы2-3(без НДС)'!AC50+'Листы2-3(без НДС)'!AC56+'Листы2-3(без НДС)'!AC60+'Листы2-3(без НДС)'!AC61+'Листы2-3(без НДС)'!AC158</f>
        <v>0</v>
      </c>
      <c r="BB24" s="265" t="n">
        <f aca="false">SUM(BC24:BR24)</f>
        <v>1400850.6</v>
      </c>
      <c r="BC24" s="265" t="n">
        <f aca="false">D24+U24+AL24</f>
        <v>609038</v>
      </c>
      <c r="BD24" s="265" t="n">
        <f aca="false">E24+V24+AM24</f>
        <v>67879.4</v>
      </c>
      <c r="BE24" s="265" t="n">
        <f aca="false">F24+W24+AN24</f>
        <v>199681.2</v>
      </c>
      <c r="BF24" s="265" t="n">
        <f aca="false">G24+X24+AO24</f>
        <v>524252</v>
      </c>
      <c r="BG24" s="265" t="n">
        <f aca="false">H24+Y24+AP24</f>
        <v>0</v>
      </c>
      <c r="BH24" s="265" t="n">
        <f aca="false">I24+Z24+AQ24</f>
        <v>0</v>
      </c>
      <c r="BI24" s="265" t="n">
        <f aca="false">J24+AA24+AR24</f>
        <v>0</v>
      </c>
      <c r="BJ24" s="265" t="n">
        <f aca="false">K24+AB24+AS24</f>
        <v>0</v>
      </c>
      <c r="BK24" s="265" t="n">
        <f aca="false">L24+AC24+AT24</f>
        <v>0</v>
      </c>
      <c r="BL24" s="265" t="n">
        <f aca="false">M24+AD24+AU24</f>
        <v>0</v>
      </c>
      <c r="BM24" s="265" t="n">
        <f aca="false">N24+AE24+AV24</f>
        <v>0</v>
      </c>
      <c r="BN24" s="265" t="n">
        <f aca="false">O24+AF24+AW24</f>
        <v>0</v>
      </c>
      <c r="BO24" s="265" t="n">
        <f aca="false">P24+AG24+AX24</f>
        <v>0</v>
      </c>
      <c r="BP24" s="265" t="n">
        <f aca="false">Q24+AH24+AY24</f>
        <v>0</v>
      </c>
      <c r="BQ24" s="265" t="n">
        <f aca="false">R24+AI24+AZ24</f>
        <v>0</v>
      </c>
      <c r="BR24" s="265" t="n">
        <f aca="false">S24+AJ24+BA24</f>
        <v>0</v>
      </c>
      <c r="BS24" s="260" t="n">
        <f aca="false">W24+AN24</f>
        <v>149858.1</v>
      </c>
      <c r="BT24" s="260" t="n">
        <v>26181.9</v>
      </c>
      <c r="BU24" s="261" t="n">
        <f aca="false">BS24-BT24</f>
        <v>123676.2</v>
      </c>
      <c r="BV24" s="260"/>
      <c r="BW24" s="260" t="n">
        <f aca="false">X24+AO24</f>
        <v>115627.1</v>
      </c>
      <c r="BX24" s="260" t="n">
        <v>22030.9</v>
      </c>
      <c r="BY24" s="261" t="n">
        <f aca="false">BW24-BX24</f>
        <v>93596.2</v>
      </c>
    </row>
    <row r="25" s="271" customFormat="true" ht="29.25" hidden="false" customHeight="true" outlineLevel="0" collapsed="false">
      <c r="A25" s="266" t="s">
        <v>914</v>
      </c>
      <c r="B25" s="267" t="s">
        <v>900</v>
      </c>
      <c r="C25" s="268" t="n">
        <f aca="false">SUM(D25:S25)</f>
        <v>0</v>
      </c>
      <c r="D25" s="268" t="n">
        <v>0</v>
      </c>
      <c r="E25" s="268" t="n">
        <v>0</v>
      </c>
      <c r="F25" s="268" t="n">
        <v>0</v>
      </c>
      <c r="G25" s="268" t="n">
        <v>0</v>
      </c>
      <c r="H25" s="268" t="n">
        <v>0</v>
      </c>
      <c r="I25" s="268" t="n">
        <v>0</v>
      </c>
      <c r="J25" s="268" t="n">
        <v>0</v>
      </c>
      <c r="K25" s="268" t="n">
        <v>0</v>
      </c>
      <c r="L25" s="268" t="n">
        <v>0</v>
      </c>
      <c r="M25" s="268" t="n">
        <v>0</v>
      </c>
      <c r="N25" s="268" t="n">
        <v>0</v>
      </c>
      <c r="O25" s="268" t="n">
        <v>0</v>
      </c>
      <c r="P25" s="268" t="n">
        <v>0</v>
      </c>
      <c r="Q25" s="268" t="n">
        <v>0</v>
      </c>
      <c r="R25" s="268" t="n">
        <v>0</v>
      </c>
      <c r="S25" s="268" t="n">
        <v>0</v>
      </c>
      <c r="T25" s="268" t="n">
        <f aca="false">SUM(U25:AJ25)</f>
        <v>0</v>
      </c>
      <c r="U25" s="268" t="n">
        <v>0</v>
      </c>
      <c r="V25" s="268" t="n">
        <v>0</v>
      </c>
      <c r="W25" s="268" t="n">
        <v>0</v>
      </c>
      <c r="X25" s="268" t="n">
        <v>0</v>
      </c>
      <c r="Y25" s="268" t="n">
        <v>0</v>
      </c>
      <c r="Z25" s="268" t="n">
        <v>0</v>
      </c>
      <c r="AA25" s="268" t="n">
        <v>0</v>
      </c>
      <c r="AB25" s="268" t="n">
        <v>0</v>
      </c>
      <c r="AC25" s="268" t="n">
        <v>0</v>
      </c>
      <c r="AD25" s="268" t="n">
        <v>0</v>
      </c>
      <c r="AE25" s="268" t="n">
        <v>0</v>
      </c>
      <c r="AF25" s="268" t="n">
        <v>0</v>
      </c>
      <c r="AG25" s="268" t="n">
        <v>0</v>
      </c>
      <c r="AH25" s="268" t="n">
        <v>0</v>
      </c>
      <c r="AI25" s="268" t="n">
        <v>0</v>
      </c>
      <c r="AJ25" s="268" t="n">
        <v>0</v>
      </c>
      <c r="AK25" s="268" t="n">
        <f aca="false">SUM(AL25:BA25)</f>
        <v>579236.635903847</v>
      </c>
      <c r="AL25" s="268" t="n">
        <f aca="false">'Листы2-3(без НДС)'!N62+'Листы2-3(без НДС)'!N63+'Листы2-3(без НДС)'!N64+'Листы2-3(без НДС)'!N65+'Листы2-3(без НДС)'!N66+'Листы2-3(без НДС)'!N67+'Листы2-3(без НДС)'!N68+'Листы2-3(без НДС)'!N69+'Листы2-3(без НДС)'!N70+'Листы2-3(без НДС)'!N71+'Листы2-3(без НДС)'!N72+'Листы2-3(без НДС)'!N73+'Листы2-3(без НДС)'!N74+'Листы2-3(без НДС)'!N75+'Листы2-3(без НДС)'!N76+'Листы2-3(без НДС)'!N77+'Листы2-3(без НДС)'!N78+'Листы2-3(без НДС)'!N80+'Листы2-3(без НДС)'!N81+'Листы2-3(без НДС)'!N82+'Листы2-3(без НДС)'!N85+'Листы2-3(без НДС)'!N86+'Листы2-3(без НДС)'!N96+'Листы2-3(без НДС)'!N99</f>
        <v>44733.6</v>
      </c>
      <c r="AM25" s="268" t="n">
        <f aca="false">'Листы2-3(без НДС)'!O62+'Листы2-3(без НДС)'!O63+'Листы2-3(без НДС)'!O64+'Листы2-3(без НДС)'!O65+'Листы2-3(без НДС)'!O66+'Листы2-3(без НДС)'!O67+'Листы2-3(без НДС)'!O68+'Листы2-3(без НДС)'!O69+'Листы2-3(без НДС)'!O70+'Листы2-3(без НДС)'!O71+'Листы2-3(без НДС)'!O72+'Листы2-3(без НДС)'!O73+'Листы2-3(без НДС)'!O74+'Листы2-3(без НДС)'!O75+'Листы2-3(без НДС)'!O76+'Листы2-3(без НДС)'!O77+'Листы2-3(без НДС)'!O78+'Листы2-3(без НДС)'!O80+'Листы2-3(без НДС)'!O81+'Листы2-3(без НДС)'!O82+'Листы2-3(без НДС)'!O85+'Листы2-3(без НДС)'!O86+'Листы2-3(без НДС)'!O96+'Листы2-3(без НДС)'!O99</f>
        <v>76373.1</v>
      </c>
      <c r="AN25" s="268" t="n">
        <f aca="false">'Листы2-3(без НДС)'!P62+'Листы2-3(без НДС)'!P63+'Листы2-3(без НДС)'!P64+'Листы2-3(без НДС)'!P65+'Листы2-3(без НДС)'!P66+'Листы2-3(без НДС)'!P67+'Листы2-3(без НДС)'!P68+'Листы2-3(без НДС)'!P69+'Листы2-3(без НДС)'!P70+'Листы2-3(без НДС)'!P71+'Листы2-3(без НДС)'!P72+'Листы2-3(без НДС)'!P73+'Листы2-3(без НДС)'!P74+'Листы2-3(без НДС)'!P75+'Листы2-3(без НДС)'!P76+'Листы2-3(без НДС)'!P77+'Листы2-3(без НДС)'!P78+'Листы2-3(без НДС)'!P80+'Листы2-3(без НДС)'!P81+'Листы2-3(без НДС)'!P82+'Листы2-3(без НДС)'!P85+'Листы2-3(без НДС)'!P86+'Листы2-3(без НДС)'!P96+'Листы2-3(без НДС)'!P99</f>
        <v>134813.2</v>
      </c>
      <c r="AO25" s="268" t="n">
        <f aca="false">'Листы2-3(без НДС)'!Q62+'Листы2-3(без НДС)'!Q63+'Листы2-3(без НДС)'!Q64+'Листы2-3(без НДС)'!Q65+'Листы2-3(без НДС)'!Q66+'Листы2-3(без НДС)'!Q67+'Листы2-3(без НДС)'!Q68+'Листы2-3(без НДС)'!Q69+'Листы2-3(без НДС)'!Q70+'Листы2-3(без НДС)'!Q71+'Листы2-3(без НДС)'!Q72+'Листы2-3(без НДС)'!Q73+'Листы2-3(без НДС)'!Q74+'Листы2-3(без НДС)'!Q75+'Листы2-3(без НДС)'!Q76+'Листы2-3(без НДС)'!Q77+'Листы2-3(без НДС)'!Q78+'Листы2-3(без НДС)'!Q80+'Листы2-3(без НДС)'!Q81+'Листы2-3(без НДС)'!Q82+'Листы2-3(без НДС)'!Q85+'Листы2-3(без НДС)'!Q86+'Листы2-3(без НДС)'!Q96+'Листы2-3(без НДС)'!Q99</f>
        <v>124728.4</v>
      </c>
      <c r="AP25" s="268" t="n">
        <f aca="false">'Листы2-3(без НДС)'!R62+'Листы2-3(без НДС)'!R63+'Листы2-3(без НДС)'!R64+'Листы2-3(без НДС)'!R65+'Листы2-3(без НДС)'!R66+'Листы2-3(без НДС)'!R67+'Листы2-3(без НДС)'!R68+'Листы2-3(без НДС)'!R69+'Листы2-3(без НДС)'!R70+'Листы2-3(без НДС)'!R71+'Листы2-3(без НДС)'!R72+'Листы2-3(без НДС)'!R73+'Листы2-3(без НДС)'!R74+'Листы2-3(без НДС)'!R75+'Листы2-3(без НДС)'!R76+'Листы2-3(без НДС)'!R77+'Листы2-3(без НДС)'!R78+'Листы2-3(без НДС)'!R80+'Листы2-3(без НДС)'!R81+'Листы2-3(без НДС)'!R82+'Листы2-3(без НДС)'!R85+'Листы2-3(без НДС)'!R86+'Листы2-3(без НДС)'!R96+'Листы2-3(без НДС)'!R99</f>
        <v>120415.431979859</v>
      </c>
      <c r="AQ25" s="268" t="n">
        <f aca="false">'Листы2-3(без НДС)'!S62+'Листы2-3(без НДС)'!S63+'Листы2-3(без НДС)'!S64+'Листы2-3(без НДС)'!S65+'Листы2-3(без НДС)'!S66+'Листы2-3(без НДС)'!S67+'Листы2-3(без НДС)'!S68+'Листы2-3(без НДС)'!S69+'Листы2-3(без НДС)'!S70+'Листы2-3(без НДС)'!S71+'Листы2-3(без НДС)'!S72+'Листы2-3(без НДС)'!S73+'Листы2-3(без НДС)'!S74+'Листы2-3(без НДС)'!S75+'Листы2-3(без НДС)'!S76+'Листы2-3(без НДС)'!S77+'Листы2-3(без НДС)'!S78+'Листы2-3(без НДС)'!S80+'Листы2-3(без НДС)'!S81+'Листы2-3(без НДС)'!S82+'Листы2-3(без НДС)'!S85+'Листы2-3(без НДС)'!S86+'Листы2-3(без НДС)'!S96+'Листы2-3(без НДС)'!S99</f>
        <v>75175.9606043706</v>
      </c>
      <c r="AR25" s="268" t="n">
        <f aca="false">'Листы2-3(без НДС)'!T62+'Листы2-3(без НДС)'!T63+'Листы2-3(без НДС)'!T64+'Листы2-3(без НДС)'!T65+'Листы2-3(без НДС)'!T66+'Листы2-3(без НДС)'!T67+'Листы2-3(без НДС)'!T68+'Листы2-3(без НДС)'!T69+'Листы2-3(без НДС)'!T70+'Листы2-3(без НДС)'!T71+'Листы2-3(без НДС)'!T72+'Листы2-3(без НДС)'!T73+'Листы2-3(без НДС)'!T74+'Листы2-3(без НДС)'!T75+'Листы2-3(без НДС)'!T76+'Листы2-3(без НДС)'!T77+'Листы2-3(без НДС)'!T78+'Листы2-3(без НДС)'!T80+'Листы2-3(без НДС)'!T81+'Листы2-3(без НДС)'!T82+'Листы2-3(без НДС)'!T85+'Листы2-3(без НДС)'!T86+'Листы2-3(без НДС)'!T96+'Листы2-3(без НДС)'!T99</f>
        <v>2996.94331961786</v>
      </c>
      <c r="AS25" s="268" t="n">
        <f aca="false">'Листы2-3(без НДС)'!U62+'Листы2-3(без НДС)'!U63+'Листы2-3(без НДС)'!U64+'Листы2-3(без НДС)'!U65+'Листы2-3(без НДС)'!U66+'Листы2-3(без НДС)'!U67+'Листы2-3(без НДС)'!U68+'Листы2-3(без НДС)'!U69+'Листы2-3(без НДС)'!U70+'Листы2-3(без НДС)'!U71+'Листы2-3(без НДС)'!U72+'Листы2-3(без НДС)'!U73+'Листы2-3(без НДС)'!U74+'Листы2-3(без НДС)'!U75+'Листы2-3(без НДС)'!U76+'Листы2-3(без НДС)'!U77+'Листы2-3(без НДС)'!U78+'Листы2-3(без НДС)'!U80+'Листы2-3(без НДС)'!U81+'Листы2-3(без НДС)'!U82+'Листы2-3(без НДС)'!U85+'Листы2-3(без НДС)'!U86+'Листы2-3(без НДС)'!U96+'Листы2-3(без НДС)'!U99</f>
        <v>0</v>
      </c>
      <c r="AT25" s="268" t="n">
        <f aca="false">'Листы2-3(без НДС)'!V62+'Листы2-3(без НДС)'!V63+'Листы2-3(без НДС)'!V64+'Листы2-3(без НДС)'!V65+'Листы2-3(без НДС)'!V66+'Листы2-3(без НДС)'!V67+'Листы2-3(без НДС)'!V68+'Листы2-3(без НДС)'!V69+'Листы2-3(без НДС)'!V70+'Листы2-3(без НДС)'!V71+'Листы2-3(без НДС)'!V72+'Листы2-3(без НДС)'!V73+'Листы2-3(без НДС)'!V74+'Листы2-3(без НДС)'!V75+'Листы2-3(без НДС)'!V76+'Листы2-3(без НДС)'!V77+'Листы2-3(без НДС)'!V78+'Листы2-3(без НДС)'!V80+'Листы2-3(без НДС)'!V81+'Листы2-3(без НДС)'!V82+'Листы2-3(без НДС)'!V85+'Листы2-3(без НДС)'!V86+'Листы2-3(без НДС)'!V96+'Листы2-3(без НДС)'!V99</f>
        <v>0</v>
      </c>
      <c r="AU25" s="268" t="n">
        <f aca="false">'Листы2-3(без НДС)'!W62+'Листы2-3(без НДС)'!W63+'Листы2-3(без НДС)'!W64+'Листы2-3(без НДС)'!W65+'Листы2-3(без НДС)'!W66+'Листы2-3(без НДС)'!W67+'Листы2-3(без НДС)'!W68+'Листы2-3(без НДС)'!W69+'Листы2-3(без НДС)'!W70+'Листы2-3(без НДС)'!W71+'Листы2-3(без НДС)'!W72+'Листы2-3(без НДС)'!W73+'Листы2-3(без НДС)'!W74+'Листы2-3(без НДС)'!W75+'Листы2-3(без НДС)'!W76+'Листы2-3(без НДС)'!W77+'Листы2-3(без НДС)'!W78+'Листы2-3(без НДС)'!W80+'Листы2-3(без НДС)'!W81+'Листы2-3(без НДС)'!W82+'Листы2-3(без НДС)'!W85+'Листы2-3(без НДС)'!W86+'Листы2-3(без НДС)'!W96+'Листы2-3(без НДС)'!W99</f>
        <v>0</v>
      </c>
      <c r="AV25" s="268" t="n">
        <f aca="false">'Листы2-3(без НДС)'!X62+'Листы2-3(без НДС)'!X63+'Листы2-3(без НДС)'!X64+'Листы2-3(без НДС)'!X65+'Листы2-3(без НДС)'!X66+'Листы2-3(без НДС)'!X67+'Листы2-3(без НДС)'!X68+'Листы2-3(без НДС)'!X69+'Листы2-3(без НДС)'!X70+'Листы2-3(без НДС)'!X71+'Листы2-3(без НДС)'!X72+'Листы2-3(без НДС)'!X73+'Листы2-3(без НДС)'!X74+'Листы2-3(без НДС)'!X75+'Листы2-3(без НДС)'!X76+'Листы2-3(без НДС)'!X77+'Листы2-3(без НДС)'!X78+'Листы2-3(без НДС)'!X80+'Листы2-3(без НДС)'!X81+'Листы2-3(без НДС)'!X82+'Листы2-3(без НДС)'!X85+'Листы2-3(без НДС)'!X86+'Листы2-3(без НДС)'!X96+'Листы2-3(без НДС)'!X99</f>
        <v>0</v>
      </c>
      <c r="AW25" s="268" t="n">
        <f aca="false">'Листы2-3(без НДС)'!Y62+'Листы2-3(без НДС)'!Y63+'Листы2-3(без НДС)'!Y64+'Листы2-3(без НДС)'!Y65+'Листы2-3(без НДС)'!Y66+'Листы2-3(без НДС)'!Y67+'Листы2-3(без НДС)'!Y68+'Листы2-3(без НДС)'!Y69+'Листы2-3(без НДС)'!Y70+'Листы2-3(без НДС)'!Y71+'Листы2-3(без НДС)'!Y72+'Листы2-3(без НДС)'!Y73+'Листы2-3(без НДС)'!Y74+'Листы2-3(без НДС)'!Y75+'Листы2-3(без НДС)'!Y76+'Листы2-3(без НДС)'!Y77+'Листы2-3(без НДС)'!Y78+'Листы2-3(без НДС)'!Y80+'Листы2-3(без НДС)'!Y81+'Листы2-3(без НДС)'!Y82+'Листы2-3(без НДС)'!Y85+'Листы2-3(без НДС)'!Y86+'Листы2-3(без НДС)'!Y96+'Листы2-3(без НДС)'!Y99</f>
        <v>0</v>
      </c>
      <c r="AX25" s="268" t="n">
        <f aca="false">'Листы2-3(без НДС)'!Z62+'Листы2-3(без НДС)'!Z63+'Листы2-3(без НДС)'!Z64+'Листы2-3(без НДС)'!Z65+'Листы2-3(без НДС)'!Z66+'Листы2-3(без НДС)'!Z67+'Листы2-3(без НДС)'!Z68+'Листы2-3(без НДС)'!Z69+'Листы2-3(без НДС)'!Z70+'Листы2-3(без НДС)'!Z71+'Листы2-3(без НДС)'!Z72+'Листы2-3(без НДС)'!Z73+'Листы2-3(без НДС)'!Z74+'Листы2-3(без НДС)'!Z75+'Листы2-3(без НДС)'!Z76+'Листы2-3(без НДС)'!Z77+'Листы2-3(без НДС)'!Z78+'Листы2-3(без НДС)'!Z80+'Листы2-3(без НДС)'!Z81+'Листы2-3(без НДС)'!Z82+'Листы2-3(без НДС)'!Z85+'Листы2-3(без НДС)'!Z86+'Листы2-3(без НДС)'!Z96+'Листы2-3(без НДС)'!Z99</f>
        <v>0</v>
      </c>
      <c r="AY25" s="268" t="n">
        <f aca="false">'Листы2-3(без НДС)'!AA62+'Листы2-3(без НДС)'!AA63+'Листы2-3(без НДС)'!AA64+'Листы2-3(без НДС)'!AA65+'Листы2-3(без НДС)'!AA66+'Листы2-3(без НДС)'!AA67+'Листы2-3(без НДС)'!AA68+'Листы2-3(без НДС)'!AA69+'Листы2-3(без НДС)'!AA70+'Листы2-3(без НДС)'!AA71+'Листы2-3(без НДС)'!AA72+'Листы2-3(без НДС)'!AA73+'Листы2-3(без НДС)'!AA74+'Листы2-3(без НДС)'!AA75+'Листы2-3(без НДС)'!AA76+'Листы2-3(без НДС)'!AA77+'Листы2-3(без НДС)'!AA78+'Листы2-3(без НДС)'!AA80+'Листы2-3(без НДС)'!AA81+'Листы2-3(без НДС)'!AA82+'Листы2-3(без НДС)'!AA85+'Листы2-3(без НДС)'!AA86+'Листы2-3(без НДС)'!AA96+'Листы2-3(без НДС)'!AA99</f>
        <v>0</v>
      </c>
      <c r="AZ25" s="268" t="n">
        <f aca="false">'Листы2-3(без НДС)'!AB62+'Листы2-3(без НДС)'!AB63+'Листы2-3(без НДС)'!AB64+'Листы2-3(без НДС)'!AB65+'Листы2-3(без НДС)'!AB66+'Листы2-3(без НДС)'!AB67+'Листы2-3(без НДС)'!AB68+'Листы2-3(без НДС)'!AB69+'Листы2-3(без НДС)'!AB70+'Листы2-3(без НДС)'!AB71+'Листы2-3(без НДС)'!AB72+'Листы2-3(без НДС)'!AB73+'Листы2-3(без НДС)'!AB74+'Листы2-3(без НДС)'!AB75+'Листы2-3(без НДС)'!AB76+'Листы2-3(без НДС)'!AB77+'Листы2-3(без НДС)'!AB78+'Листы2-3(без НДС)'!AB80+'Листы2-3(без НДС)'!AB81+'Листы2-3(без НДС)'!AB82+'Листы2-3(без НДС)'!AB85+'Листы2-3(без НДС)'!AB86+'Листы2-3(без НДС)'!AB96+'Листы2-3(без НДС)'!AB99</f>
        <v>0</v>
      </c>
      <c r="BA25" s="268" t="n">
        <f aca="false">'Листы2-3(без НДС)'!AC62+'Листы2-3(без НДС)'!AC63+'Листы2-3(без НДС)'!AC64+'Листы2-3(без НДС)'!AC65+'Листы2-3(без НДС)'!AC66+'Листы2-3(без НДС)'!AC67+'Листы2-3(без НДС)'!AC68+'Листы2-3(без НДС)'!AC69+'Листы2-3(без НДС)'!AC70+'Листы2-3(без НДС)'!AC71+'Листы2-3(без НДС)'!AC72+'Листы2-3(без НДС)'!AC73+'Листы2-3(без НДС)'!AC74+'Листы2-3(без НДС)'!AC75+'Листы2-3(без НДС)'!AC76+'Листы2-3(без НДС)'!AC77+'Листы2-3(без НДС)'!AC78+'Листы2-3(без НДС)'!AC80+'Листы2-3(без НДС)'!AC81+'Листы2-3(без НДС)'!AC82+'Листы2-3(без НДС)'!AC85+'Листы2-3(без НДС)'!AC86+'Листы2-3(без НДС)'!AC96+'Листы2-3(без НДС)'!AC99</f>
        <v>0</v>
      </c>
      <c r="BB25" s="268" t="n">
        <f aca="false">SUM(BC25:BR25)</f>
        <v>579236.635903847</v>
      </c>
      <c r="BC25" s="268" t="n">
        <f aca="false">D25+U25+AL25</f>
        <v>44733.6</v>
      </c>
      <c r="BD25" s="268" t="n">
        <f aca="false">E25+V25+AM25</f>
        <v>76373.1</v>
      </c>
      <c r="BE25" s="268" t="n">
        <f aca="false">F25+W25+AN25</f>
        <v>134813.2</v>
      </c>
      <c r="BF25" s="268" t="n">
        <f aca="false">G25+X25+AO25</f>
        <v>124728.4</v>
      </c>
      <c r="BG25" s="268" t="n">
        <f aca="false">H25+Y25+AP25</f>
        <v>120415.431979859</v>
      </c>
      <c r="BH25" s="268" t="n">
        <f aca="false">I25+Z25+AQ25</f>
        <v>75175.9606043706</v>
      </c>
      <c r="BI25" s="268" t="n">
        <f aca="false">J25+AA25+AR25</f>
        <v>2996.94331961786</v>
      </c>
      <c r="BJ25" s="268" t="n">
        <f aca="false">K25+AB25+AS25</f>
        <v>0</v>
      </c>
      <c r="BK25" s="268" t="n">
        <f aca="false">L25+AC25+AT25</f>
        <v>0</v>
      </c>
      <c r="BL25" s="268" t="n">
        <f aca="false">M25+AD25+AU25</f>
        <v>0</v>
      </c>
      <c r="BM25" s="268" t="n">
        <f aca="false">N25+AE25+AV25</f>
        <v>0</v>
      </c>
      <c r="BN25" s="268" t="n">
        <f aca="false">O25+AF25+AW25</f>
        <v>0</v>
      </c>
      <c r="BO25" s="268" t="n">
        <f aca="false">P25+AG25+AX25</f>
        <v>0</v>
      </c>
      <c r="BP25" s="268" t="n">
        <f aca="false">Q25+AH25+AY25</f>
        <v>0</v>
      </c>
      <c r="BQ25" s="268" t="n">
        <f aca="false">R25+AI25+AZ25</f>
        <v>0</v>
      </c>
      <c r="BR25" s="268" t="n">
        <f aca="false">S25+AJ25+BA25</f>
        <v>0</v>
      </c>
      <c r="BS25" s="260" t="n">
        <f aca="false">W25+AN25</f>
        <v>134813.2</v>
      </c>
      <c r="BT25" s="269" t="n">
        <v>134813.2</v>
      </c>
      <c r="BU25" s="261" t="n">
        <f aca="false">BS25-BT25</f>
        <v>0</v>
      </c>
      <c r="BV25" s="269"/>
      <c r="BW25" s="260" t="n">
        <f aca="false">X25+AO25</f>
        <v>124728.4</v>
      </c>
      <c r="BX25" s="269" t="n">
        <v>124728.4</v>
      </c>
      <c r="BY25" s="261" t="n">
        <f aca="false">BW25-BX25</f>
        <v>0</v>
      </c>
      <c r="BZ25" s="270"/>
    </row>
    <row r="26" customFormat="false" ht="29.25" hidden="false" customHeight="true" outlineLevel="0" collapsed="false">
      <c r="A26" s="180" t="s">
        <v>915</v>
      </c>
      <c r="B26" s="273" t="s">
        <v>916</v>
      </c>
      <c r="C26" s="265" t="n">
        <f aca="false">SUM(D26:S26)</f>
        <v>0</v>
      </c>
      <c r="D26" s="265" t="n">
        <v>0</v>
      </c>
      <c r="E26" s="265" t="n">
        <v>0</v>
      </c>
      <c r="F26" s="265" t="n">
        <v>0</v>
      </c>
      <c r="G26" s="265" t="n">
        <v>0</v>
      </c>
      <c r="H26" s="265" t="n">
        <v>0</v>
      </c>
      <c r="I26" s="265" t="n">
        <v>0</v>
      </c>
      <c r="J26" s="265" t="n">
        <v>0</v>
      </c>
      <c r="K26" s="265" t="n">
        <v>0</v>
      </c>
      <c r="L26" s="265" t="n">
        <v>0</v>
      </c>
      <c r="M26" s="265" t="n">
        <v>0</v>
      </c>
      <c r="N26" s="265" t="n">
        <v>0</v>
      </c>
      <c r="O26" s="265" t="n">
        <v>0</v>
      </c>
      <c r="P26" s="265" t="n">
        <v>0</v>
      </c>
      <c r="Q26" s="265" t="n">
        <v>0</v>
      </c>
      <c r="R26" s="265" t="n">
        <v>0</v>
      </c>
      <c r="S26" s="265" t="n">
        <v>0</v>
      </c>
      <c r="T26" s="265" t="n">
        <f aca="false">SUM(U26:AJ26)</f>
        <v>0</v>
      </c>
      <c r="U26" s="265" t="n">
        <v>0</v>
      </c>
      <c r="V26" s="265" t="n">
        <v>0</v>
      </c>
      <c r="W26" s="265" t="n">
        <v>0</v>
      </c>
      <c r="X26" s="265" t="n">
        <v>0</v>
      </c>
      <c r="Y26" s="265" t="n">
        <v>0</v>
      </c>
      <c r="Z26" s="265" t="n">
        <v>0</v>
      </c>
      <c r="AA26" s="265" t="n">
        <v>0</v>
      </c>
      <c r="AB26" s="265" t="n">
        <v>0</v>
      </c>
      <c r="AC26" s="265" t="n">
        <v>0</v>
      </c>
      <c r="AD26" s="265" t="n">
        <v>0</v>
      </c>
      <c r="AE26" s="265" t="n">
        <v>0</v>
      </c>
      <c r="AF26" s="265" t="n">
        <v>0</v>
      </c>
      <c r="AG26" s="265" t="n">
        <v>0</v>
      </c>
      <c r="AH26" s="265" t="n">
        <v>0</v>
      </c>
      <c r="AI26" s="265" t="n">
        <v>0</v>
      </c>
      <c r="AJ26" s="265" t="n">
        <v>0</v>
      </c>
      <c r="AK26" s="265" t="n">
        <f aca="false">SUM(AL26:BA26)</f>
        <v>0</v>
      </c>
      <c r="AL26" s="265" t="n">
        <v>0</v>
      </c>
      <c r="AM26" s="265" t="n">
        <v>0</v>
      </c>
      <c r="AN26" s="265" t="n">
        <v>0</v>
      </c>
      <c r="AO26" s="265" t="n">
        <v>0</v>
      </c>
      <c r="AP26" s="265" t="n">
        <v>0</v>
      </c>
      <c r="AQ26" s="265" t="n">
        <v>0</v>
      </c>
      <c r="AR26" s="265" t="n">
        <v>0</v>
      </c>
      <c r="AS26" s="265" t="n">
        <v>0</v>
      </c>
      <c r="AT26" s="265" t="n">
        <v>0</v>
      </c>
      <c r="AU26" s="265" t="n">
        <v>0</v>
      </c>
      <c r="AV26" s="265" t="n">
        <v>0</v>
      </c>
      <c r="AW26" s="265" t="n">
        <v>0</v>
      </c>
      <c r="AX26" s="265" t="n">
        <v>0</v>
      </c>
      <c r="AY26" s="265" t="n">
        <v>0</v>
      </c>
      <c r="AZ26" s="265" t="n">
        <v>0</v>
      </c>
      <c r="BA26" s="265" t="n">
        <v>0</v>
      </c>
      <c r="BB26" s="265" t="n">
        <f aca="false">SUM(BC26:BR26)</f>
        <v>0</v>
      </c>
      <c r="BC26" s="265" t="n">
        <f aca="false">D26+U26+AL26</f>
        <v>0</v>
      </c>
      <c r="BD26" s="265" t="n">
        <f aca="false">E26+V26+AM26</f>
        <v>0</v>
      </c>
      <c r="BE26" s="265" t="n">
        <f aca="false">F26+W26+AN26</f>
        <v>0</v>
      </c>
      <c r="BF26" s="265" t="n">
        <f aca="false">G26+X26+AO26</f>
        <v>0</v>
      </c>
      <c r="BG26" s="265" t="n">
        <f aca="false">H26+Y26+AP26</f>
        <v>0</v>
      </c>
      <c r="BH26" s="265" t="n">
        <f aca="false">I26+Z26+AQ26</f>
        <v>0</v>
      </c>
      <c r="BI26" s="265" t="n">
        <f aca="false">J26+AA26+AR26</f>
        <v>0</v>
      </c>
      <c r="BJ26" s="265" t="n">
        <f aca="false">K26+AB26+AS26</f>
        <v>0</v>
      </c>
      <c r="BK26" s="265" t="n">
        <f aca="false">L26+AC26+AT26</f>
        <v>0</v>
      </c>
      <c r="BL26" s="265" t="n">
        <f aca="false">M26+AD26+AU26</f>
        <v>0</v>
      </c>
      <c r="BM26" s="265" t="n">
        <f aca="false">N26+AE26+AV26</f>
        <v>0</v>
      </c>
      <c r="BN26" s="265" t="n">
        <f aca="false">O26+AF26+AW26</f>
        <v>0</v>
      </c>
      <c r="BO26" s="265" t="n">
        <f aca="false">P26+AG26+AX26</f>
        <v>0</v>
      </c>
      <c r="BP26" s="265" t="n">
        <f aca="false">Q26+AH26+AY26</f>
        <v>0</v>
      </c>
      <c r="BQ26" s="265" t="n">
        <f aca="false">R26+AI26+AZ26</f>
        <v>0</v>
      </c>
      <c r="BR26" s="265" t="n">
        <f aca="false">S26+AJ26+BA26</f>
        <v>0</v>
      </c>
      <c r="BS26" s="260" t="n">
        <f aca="false">W26+AN26</f>
        <v>0</v>
      </c>
      <c r="BT26" s="260"/>
      <c r="BU26" s="261" t="n">
        <f aca="false">BS26-BT26</f>
        <v>0</v>
      </c>
      <c r="BV26" s="260"/>
      <c r="BW26" s="260" t="n">
        <f aca="false">X26+AO26</f>
        <v>0</v>
      </c>
      <c r="BX26" s="260"/>
      <c r="BY26" s="261" t="n">
        <f aca="false">BW26-BX26</f>
        <v>0</v>
      </c>
    </row>
    <row r="27" customFormat="false" ht="12.75" hidden="false" customHeight="false" outlineLevel="0" collapsed="false">
      <c r="A27" s="177" t="s">
        <v>917</v>
      </c>
      <c r="B27" s="178" t="s">
        <v>918</v>
      </c>
      <c r="C27" s="262" t="n">
        <f aca="false">SUM(D27:S27)</f>
        <v>0</v>
      </c>
      <c r="D27" s="262" t="n">
        <v>0</v>
      </c>
      <c r="E27" s="262" t="n">
        <v>0</v>
      </c>
      <c r="F27" s="262" t="n">
        <v>0</v>
      </c>
      <c r="G27" s="262" t="n">
        <v>0</v>
      </c>
      <c r="H27" s="262" t="n">
        <v>0</v>
      </c>
      <c r="I27" s="262" t="n">
        <v>0</v>
      </c>
      <c r="J27" s="262" t="n">
        <v>0</v>
      </c>
      <c r="K27" s="262" t="n">
        <v>0</v>
      </c>
      <c r="L27" s="262" t="n">
        <v>0</v>
      </c>
      <c r="M27" s="262" t="n">
        <v>0</v>
      </c>
      <c r="N27" s="262" t="n">
        <v>0</v>
      </c>
      <c r="O27" s="262" t="n">
        <v>0</v>
      </c>
      <c r="P27" s="262" t="n">
        <v>0</v>
      </c>
      <c r="Q27" s="262" t="n">
        <v>0</v>
      </c>
      <c r="R27" s="262" t="n">
        <v>0</v>
      </c>
      <c r="S27" s="262" t="n">
        <v>0</v>
      </c>
      <c r="T27" s="262" t="n">
        <f aca="false">SUM(U27:AJ27)</f>
        <v>0</v>
      </c>
      <c r="U27" s="262" t="n">
        <v>0</v>
      </c>
      <c r="V27" s="262" t="n">
        <v>0</v>
      </c>
      <c r="W27" s="262" t="n">
        <v>0</v>
      </c>
      <c r="X27" s="262" t="n">
        <v>0</v>
      </c>
      <c r="Y27" s="262" t="n">
        <v>0</v>
      </c>
      <c r="Z27" s="262" t="n">
        <v>0</v>
      </c>
      <c r="AA27" s="262" t="n">
        <v>0</v>
      </c>
      <c r="AB27" s="262" t="n">
        <v>0</v>
      </c>
      <c r="AC27" s="262" t="n">
        <v>0</v>
      </c>
      <c r="AD27" s="262" t="n">
        <v>0</v>
      </c>
      <c r="AE27" s="262" t="n">
        <v>0</v>
      </c>
      <c r="AF27" s="262" t="n">
        <v>0</v>
      </c>
      <c r="AG27" s="262" t="n">
        <v>0</v>
      </c>
      <c r="AH27" s="262" t="n">
        <v>0</v>
      </c>
      <c r="AI27" s="262" t="n">
        <v>0</v>
      </c>
      <c r="AJ27" s="262" t="n">
        <v>0</v>
      </c>
      <c r="AK27" s="262" t="n">
        <f aca="false">SUM(AL27:BA27)</f>
        <v>0</v>
      </c>
      <c r="AL27" s="262" t="n">
        <v>0</v>
      </c>
      <c r="AM27" s="262" t="n">
        <v>0</v>
      </c>
      <c r="AN27" s="262" t="n">
        <v>0</v>
      </c>
      <c r="AO27" s="262" t="n">
        <v>0</v>
      </c>
      <c r="AP27" s="262" t="n">
        <v>0</v>
      </c>
      <c r="AQ27" s="262" t="n">
        <v>0</v>
      </c>
      <c r="AR27" s="262" t="n">
        <v>0</v>
      </c>
      <c r="AS27" s="262" t="n">
        <v>0</v>
      </c>
      <c r="AT27" s="262" t="n">
        <v>0</v>
      </c>
      <c r="AU27" s="262" t="n">
        <v>0</v>
      </c>
      <c r="AV27" s="262" t="n">
        <v>0</v>
      </c>
      <c r="AW27" s="262" t="n">
        <v>0</v>
      </c>
      <c r="AX27" s="262" t="n">
        <v>0</v>
      </c>
      <c r="AY27" s="262" t="n">
        <v>0</v>
      </c>
      <c r="AZ27" s="262" t="n">
        <v>0</v>
      </c>
      <c r="BA27" s="262" t="n">
        <v>0</v>
      </c>
      <c r="BB27" s="262" t="n">
        <f aca="false">BC27+BD27+BG27</f>
        <v>0</v>
      </c>
      <c r="BC27" s="262" t="n">
        <f aca="false">D27+U27+AL27</f>
        <v>0</v>
      </c>
      <c r="BD27" s="262" t="n">
        <f aca="false">E27+V27+AM27</f>
        <v>0</v>
      </c>
      <c r="BE27" s="262" t="n">
        <f aca="false">F27+W27+AN27</f>
        <v>0</v>
      </c>
      <c r="BF27" s="262" t="n">
        <f aca="false">G27+X27+AO27</f>
        <v>0</v>
      </c>
      <c r="BG27" s="262" t="n">
        <f aca="false">H27+Y27+AP27</f>
        <v>0</v>
      </c>
      <c r="BH27" s="262" t="n">
        <f aca="false">I27+Z27+AQ27</f>
        <v>0</v>
      </c>
      <c r="BI27" s="262" t="n">
        <f aca="false">J27+AA27+AR27</f>
        <v>0</v>
      </c>
      <c r="BJ27" s="262" t="n">
        <f aca="false">K27+AB27+AS27</f>
        <v>0</v>
      </c>
      <c r="BK27" s="262" t="n">
        <f aca="false">L27+AC27+AT27</f>
        <v>0</v>
      </c>
      <c r="BL27" s="262" t="n">
        <f aca="false">M27+AD27+AU27</f>
        <v>0</v>
      </c>
      <c r="BM27" s="262" t="n">
        <f aca="false">N27+AE27+AV27</f>
        <v>0</v>
      </c>
      <c r="BN27" s="262" t="n">
        <f aca="false">O27+AF27+AW27</f>
        <v>0</v>
      </c>
      <c r="BO27" s="262" t="n">
        <f aca="false">P27+AG27+AX27</f>
        <v>0</v>
      </c>
      <c r="BP27" s="262" t="n">
        <f aca="false">Q27+AH27+AY27</f>
        <v>0</v>
      </c>
      <c r="BQ27" s="262" t="n">
        <f aca="false">R27+AI27+AZ27</f>
        <v>0</v>
      </c>
      <c r="BR27" s="262" t="n">
        <f aca="false">S27+AJ27+BA27</f>
        <v>0</v>
      </c>
      <c r="BS27" s="260" t="n">
        <f aca="false">W27+AN27</f>
        <v>0</v>
      </c>
      <c r="BT27" s="260"/>
      <c r="BU27" s="261" t="n">
        <f aca="false">BS27-BT27</f>
        <v>0</v>
      </c>
      <c r="BV27" s="260"/>
      <c r="BW27" s="260" t="n">
        <f aca="false">X27+AO27</f>
        <v>0</v>
      </c>
      <c r="BX27" s="260"/>
      <c r="BY27" s="261" t="n">
        <f aca="false">BW27-BX27</f>
        <v>0</v>
      </c>
    </row>
    <row r="28" customFormat="false" ht="12.75" hidden="false" customHeight="false" outlineLevel="0" collapsed="false">
      <c r="A28" s="177" t="s">
        <v>919</v>
      </c>
      <c r="B28" s="178" t="s">
        <v>920</v>
      </c>
      <c r="C28" s="262" t="n">
        <f aca="false">SUM(D28:S28)</f>
        <v>0</v>
      </c>
      <c r="D28" s="262" t="n">
        <v>0</v>
      </c>
      <c r="E28" s="262" t="n">
        <v>0</v>
      </c>
      <c r="F28" s="262" t="n">
        <v>0</v>
      </c>
      <c r="G28" s="262" t="n">
        <v>0</v>
      </c>
      <c r="H28" s="262" t="n">
        <v>0</v>
      </c>
      <c r="I28" s="262" t="n">
        <v>0</v>
      </c>
      <c r="J28" s="262" t="n">
        <v>0</v>
      </c>
      <c r="K28" s="262" t="n">
        <v>0</v>
      </c>
      <c r="L28" s="262" t="n">
        <v>0</v>
      </c>
      <c r="M28" s="262" t="n">
        <v>0</v>
      </c>
      <c r="N28" s="262" t="n">
        <v>0</v>
      </c>
      <c r="O28" s="262" t="n">
        <v>0</v>
      </c>
      <c r="P28" s="262" t="n">
        <v>0</v>
      </c>
      <c r="Q28" s="262" t="n">
        <v>0</v>
      </c>
      <c r="R28" s="262" t="n">
        <v>0</v>
      </c>
      <c r="S28" s="262" t="n">
        <v>0</v>
      </c>
      <c r="T28" s="262" t="n">
        <f aca="false">SUM(U28:AJ28)</f>
        <v>0</v>
      </c>
      <c r="U28" s="262" t="n">
        <v>0</v>
      </c>
      <c r="V28" s="262" t="n">
        <v>0</v>
      </c>
      <c r="W28" s="262" t="n">
        <v>0</v>
      </c>
      <c r="X28" s="262" t="n">
        <v>0</v>
      </c>
      <c r="Y28" s="262" t="n">
        <v>0</v>
      </c>
      <c r="Z28" s="262" t="n">
        <v>0</v>
      </c>
      <c r="AA28" s="262" t="n">
        <v>0</v>
      </c>
      <c r="AB28" s="262" t="n">
        <v>0</v>
      </c>
      <c r="AC28" s="262" t="n">
        <v>0</v>
      </c>
      <c r="AD28" s="262" t="n">
        <v>0</v>
      </c>
      <c r="AE28" s="262" t="n">
        <v>0</v>
      </c>
      <c r="AF28" s="262" t="n">
        <v>0</v>
      </c>
      <c r="AG28" s="262" t="n">
        <v>0</v>
      </c>
      <c r="AH28" s="262" t="n">
        <v>0</v>
      </c>
      <c r="AI28" s="262" t="n">
        <v>0</v>
      </c>
      <c r="AJ28" s="262" t="n">
        <v>0</v>
      </c>
      <c r="AK28" s="262" t="n">
        <f aca="false">SUM(AL28:BA28)</f>
        <v>0</v>
      </c>
      <c r="AL28" s="262" t="n">
        <v>0</v>
      </c>
      <c r="AM28" s="262" t="n">
        <v>0</v>
      </c>
      <c r="AN28" s="262" t="n">
        <v>0</v>
      </c>
      <c r="AO28" s="262" t="n">
        <v>0</v>
      </c>
      <c r="AP28" s="262" t="n">
        <v>0</v>
      </c>
      <c r="AQ28" s="262" t="n">
        <v>0</v>
      </c>
      <c r="AR28" s="262" t="n">
        <v>0</v>
      </c>
      <c r="AS28" s="262" t="n">
        <v>0</v>
      </c>
      <c r="AT28" s="262" t="n">
        <v>0</v>
      </c>
      <c r="AU28" s="262" t="n">
        <v>0</v>
      </c>
      <c r="AV28" s="262" t="n">
        <v>0</v>
      </c>
      <c r="AW28" s="262" t="n">
        <v>0</v>
      </c>
      <c r="AX28" s="262" t="n">
        <v>0</v>
      </c>
      <c r="AY28" s="262" t="n">
        <v>0</v>
      </c>
      <c r="AZ28" s="262" t="n">
        <v>0</v>
      </c>
      <c r="BA28" s="262" t="n">
        <v>0</v>
      </c>
      <c r="BB28" s="262" t="n">
        <f aca="false">BC28+BD28+BG28</f>
        <v>0</v>
      </c>
      <c r="BC28" s="262" t="n">
        <f aca="false">D28+U28+AL28</f>
        <v>0</v>
      </c>
      <c r="BD28" s="262" t="n">
        <f aca="false">E28+V28+AM28</f>
        <v>0</v>
      </c>
      <c r="BE28" s="262" t="n">
        <f aca="false">F28+W28+AN28</f>
        <v>0</v>
      </c>
      <c r="BF28" s="262" t="n">
        <f aca="false">G28+X28+AO28</f>
        <v>0</v>
      </c>
      <c r="BG28" s="262" t="n">
        <f aca="false">H28+Y28+AP28</f>
        <v>0</v>
      </c>
      <c r="BH28" s="262" t="n">
        <f aca="false">I28+Z28+AQ28</f>
        <v>0</v>
      </c>
      <c r="BI28" s="262" t="n">
        <f aca="false">J28+AA28+AR28</f>
        <v>0</v>
      </c>
      <c r="BJ28" s="262" t="n">
        <f aca="false">K28+AB28+AS28</f>
        <v>0</v>
      </c>
      <c r="BK28" s="262" t="n">
        <f aca="false">L28+AC28+AT28</f>
        <v>0</v>
      </c>
      <c r="BL28" s="262" t="n">
        <f aca="false">M28+AD28+AU28</f>
        <v>0</v>
      </c>
      <c r="BM28" s="262" t="n">
        <f aca="false">N28+AE28+AV28</f>
        <v>0</v>
      </c>
      <c r="BN28" s="262" t="n">
        <f aca="false">O28+AF28+AW28</f>
        <v>0</v>
      </c>
      <c r="BO28" s="262" t="n">
        <f aca="false">P28+AG28+AX28</f>
        <v>0</v>
      </c>
      <c r="BP28" s="262" t="n">
        <f aca="false">Q28+AH28+AY28</f>
        <v>0</v>
      </c>
      <c r="BQ28" s="262" t="n">
        <f aca="false">R28+AI28+AZ28</f>
        <v>0</v>
      </c>
      <c r="BR28" s="262" t="n">
        <f aca="false">S28+AJ28+BA28</f>
        <v>0</v>
      </c>
      <c r="BS28" s="260" t="n">
        <f aca="false">W28+AN28</f>
        <v>0</v>
      </c>
      <c r="BT28" s="260"/>
      <c r="BU28" s="261" t="n">
        <f aca="false">BS28-BT28</f>
        <v>0</v>
      </c>
      <c r="BV28" s="260"/>
      <c r="BW28" s="260" t="n">
        <f aca="false">X28+AO28</f>
        <v>0</v>
      </c>
      <c r="BX28" s="260"/>
      <c r="BY28" s="261" t="n">
        <f aca="false">BW28-BX28</f>
        <v>0</v>
      </c>
    </row>
    <row r="29" customFormat="false" ht="12.75" hidden="false" customHeight="false" outlineLevel="0" collapsed="false">
      <c r="A29" s="257" t="s">
        <v>921</v>
      </c>
      <c r="B29" s="258" t="s">
        <v>922</v>
      </c>
      <c r="C29" s="259" t="n">
        <f aca="false">SUM(D29:S29)</f>
        <v>0</v>
      </c>
      <c r="D29" s="259" t="n">
        <v>0</v>
      </c>
      <c r="E29" s="259" t="n">
        <v>0</v>
      </c>
      <c r="F29" s="259" t="n">
        <v>0</v>
      </c>
      <c r="G29" s="259" t="n">
        <v>0</v>
      </c>
      <c r="H29" s="259" t="n">
        <v>0</v>
      </c>
      <c r="I29" s="259" t="n">
        <v>0</v>
      </c>
      <c r="J29" s="259" t="n">
        <v>0</v>
      </c>
      <c r="K29" s="259" t="n">
        <v>0</v>
      </c>
      <c r="L29" s="259" t="n">
        <v>0</v>
      </c>
      <c r="M29" s="259" t="n">
        <v>0</v>
      </c>
      <c r="N29" s="259" t="n">
        <v>0</v>
      </c>
      <c r="O29" s="259" t="n">
        <v>0</v>
      </c>
      <c r="P29" s="259" t="n">
        <v>0</v>
      </c>
      <c r="Q29" s="259" t="n">
        <v>0</v>
      </c>
      <c r="R29" s="259" t="n">
        <v>0</v>
      </c>
      <c r="S29" s="259" t="n">
        <v>0</v>
      </c>
      <c r="T29" s="259" t="n">
        <v>0</v>
      </c>
      <c r="U29" s="259" t="n">
        <v>0</v>
      </c>
      <c r="V29" s="259" t="n">
        <v>0</v>
      </c>
      <c r="W29" s="259" t="n">
        <v>0</v>
      </c>
      <c r="X29" s="259" t="n">
        <v>0</v>
      </c>
      <c r="Y29" s="259" t="n">
        <v>0</v>
      </c>
      <c r="Z29" s="259" t="n">
        <v>0</v>
      </c>
      <c r="AA29" s="259" t="n">
        <v>0</v>
      </c>
      <c r="AB29" s="259" t="n">
        <v>0</v>
      </c>
      <c r="AC29" s="259" t="n">
        <v>0</v>
      </c>
      <c r="AD29" s="259" t="n">
        <v>0</v>
      </c>
      <c r="AE29" s="259" t="n">
        <v>0</v>
      </c>
      <c r="AF29" s="259" t="n">
        <v>0</v>
      </c>
      <c r="AG29" s="259" t="n">
        <v>0</v>
      </c>
      <c r="AH29" s="259" t="n">
        <v>0</v>
      </c>
      <c r="AI29" s="259" t="n">
        <v>0</v>
      </c>
      <c r="AJ29" s="259" t="n">
        <v>0</v>
      </c>
      <c r="AK29" s="259" t="n">
        <f aca="false">SUM(AL29:BA29)</f>
        <v>0</v>
      </c>
      <c r="AL29" s="259" t="n">
        <f aca="false">'Листы2-3(без НДС)'!N100</f>
        <v>0</v>
      </c>
      <c r="AM29" s="259" t="n">
        <v>0</v>
      </c>
      <c r="AN29" s="259" t="n">
        <v>0</v>
      </c>
      <c r="AO29" s="259" t="n">
        <v>0</v>
      </c>
      <c r="AP29" s="259" t="n">
        <v>0</v>
      </c>
      <c r="AQ29" s="259" t="n">
        <v>0</v>
      </c>
      <c r="AR29" s="259" t="n">
        <v>0</v>
      </c>
      <c r="AS29" s="259" t="n">
        <v>0</v>
      </c>
      <c r="AT29" s="259" t="n">
        <v>0</v>
      </c>
      <c r="AU29" s="259" t="n">
        <v>0</v>
      </c>
      <c r="AV29" s="259" t="n">
        <v>0</v>
      </c>
      <c r="AW29" s="259" t="n">
        <v>0</v>
      </c>
      <c r="AX29" s="259" t="n">
        <v>0</v>
      </c>
      <c r="AY29" s="259" t="n">
        <v>0</v>
      </c>
      <c r="AZ29" s="259" t="n">
        <v>0</v>
      </c>
      <c r="BA29" s="259" t="n">
        <v>0</v>
      </c>
      <c r="BB29" s="259" t="n">
        <f aca="false">SUM(BC29:BR29)</f>
        <v>0</v>
      </c>
      <c r="BC29" s="259" t="n">
        <f aca="false">D29+U29+AL29</f>
        <v>0</v>
      </c>
      <c r="BD29" s="259" t="n">
        <f aca="false">E29+V29+AM29</f>
        <v>0</v>
      </c>
      <c r="BE29" s="259" t="n">
        <f aca="false">F29+W29+AN29</f>
        <v>0</v>
      </c>
      <c r="BF29" s="259" t="n">
        <f aca="false">G29+X29+AO29</f>
        <v>0</v>
      </c>
      <c r="BG29" s="259" t="n">
        <f aca="false">H29+Y29+AP29</f>
        <v>0</v>
      </c>
      <c r="BH29" s="259" t="n">
        <f aca="false">I29+Z29+AQ29</f>
        <v>0</v>
      </c>
      <c r="BI29" s="259" t="n">
        <f aca="false">J29+AA29+AR29</f>
        <v>0</v>
      </c>
      <c r="BJ29" s="259" t="n">
        <f aca="false">K29+AB29+AS29</f>
        <v>0</v>
      </c>
      <c r="BK29" s="259" t="n">
        <f aca="false">L29+AC29+AT29</f>
        <v>0</v>
      </c>
      <c r="BL29" s="259" t="n">
        <f aca="false">M29+AD29+AU29</f>
        <v>0</v>
      </c>
      <c r="BM29" s="259" t="n">
        <f aca="false">N29+AE29+AV29</f>
        <v>0</v>
      </c>
      <c r="BN29" s="259" t="n">
        <f aca="false">O29+AF29+AW29</f>
        <v>0</v>
      </c>
      <c r="BO29" s="259" t="n">
        <f aca="false">P29+AG29+AX29</f>
        <v>0</v>
      </c>
      <c r="BP29" s="259" t="n">
        <f aca="false">Q29+AH29+AY29</f>
        <v>0</v>
      </c>
      <c r="BQ29" s="259" t="n">
        <f aca="false">R29+AI29+AZ29</f>
        <v>0</v>
      </c>
      <c r="BR29" s="259" t="n">
        <f aca="false">S29+AJ29+BA29</f>
        <v>0</v>
      </c>
      <c r="BS29" s="260" t="n">
        <f aca="false">W29+AN29</f>
        <v>0</v>
      </c>
      <c r="BT29" s="260"/>
      <c r="BU29" s="261" t="n">
        <f aca="false">BS29-BT29</f>
        <v>0</v>
      </c>
      <c r="BV29" s="260"/>
      <c r="BW29" s="260" t="n">
        <f aca="false">X29+AO29</f>
        <v>0</v>
      </c>
      <c r="BX29" s="260"/>
      <c r="BY29" s="261" t="n">
        <f aca="false">BW29-BX29</f>
        <v>0</v>
      </c>
    </row>
    <row r="30" s="271" customFormat="true" ht="25.5" hidden="false" customHeight="false" outlineLevel="0" collapsed="false">
      <c r="A30" s="276" t="s">
        <v>923</v>
      </c>
      <c r="B30" s="277" t="s">
        <v>409</v>
      </c>
      <c r="C30" s="268" t="n">
        <f aca="false">SUM(D30:S30)</f>
        <v>0</v>
      </c>
      <c r="D30" s="268" t="n">
        <v>0</v>
      </c>
      <c r="E30" s="268" t="n">
        <v>0</v>
      </c>
      <c r="F30" s="268" t="n">
        <v>0</v>
      </c>
      <c r="G30" s="268" t="n">
        <v>0</v>
      </c>
      <c r="H30" s="268" t="n">
        <v>0</v>
      </c>
      <c r="I30" s="268" t="n">
        <v>0</v>
      </c>
      <c r="J30" s="268" t="n">
        <v>0</v>
      </c>
      <c r="K30" s="268" t="n">
        <v>0</v>
      </c>
      <c r="L30" s="268" t="n">
        <v>0</v>
      </c>
      <c r="M30" s="268" t="n">
        <v>0</v>
      </c>
      <c r="N30" s="268" t="n">
        <v>0</v>
      </c>
      <c r="O30" s="268" t="n">
        <v>0</v>
      </c>
      <c r="P30" s="268" t="n">
        <v>0</v>
      </c>
      <c r="Q30" s="268" t="n">
        <v>0</v>
      </c>
      <c r="R30" s="268" t="n">
        <v>0</v>
      </c>
      <c r="S30" s="268" t="n">
        <v>0</v>
      </c>
      <c r="T30" s="268" t="n">
        <f aca="false">SUM(U30:AJ30)</f>
        <v>0</v>
      </c>
      <c r="U30" s="268" t="n">
        <v>0</v>
      </c>
      <c r="V30" s="268" t="n">
        <v>0</v>
      </c>
      <c r="W30" s="268" t="n">
        <v>0</v>
      </c>
      <c r="X30" s="268" t="n">
        <v>0</v>
      </c>
      <c r="Y30" s="268" t="n">
        <v>0</v>
      </c>
      <c r="Z30" s="268" t="n">
        <v>0</v>
      </c>
      <c r="AA30" s="268" t="n">
        <v>0</v>
      </c>
      <c r="AB30" s="268" t="n">
        <v>0</v>
      </c>
      <c r="AC30" s="268" t="n">
        <v>0</v>
      </c>
      <c r="AD30" s="268" t="n">
        <v>0</v>
      </c>
      <c r="AE30" s="268" t="n">
        <v>0</v>
      </c>
      <c r="AF30" s="268" t="n">
        <v>0</v>
      </c>
      <c r="AG30" s="268" t="n">
        <v>0</v>
      </c>
      <c r="AH30" s="268" t="n">
        <v>0</v>
      </c>
      <c r="AI30" s="268" t="n">
        <v>0</v>
      </c>
      <c r="AJ30" s="268" t="n">
        <v>0</v>
      </c>
      <c r="AK30" s="268" t="n">
        <f aca="false">SUM(AL30:BA30)</f>
        <v>333333.3</v>
      </c>
      <c r="AL30" s="268" t="n">
        <f aca="false">'Листы2-3(без НДС)'!N90+'Листы2-3(без НДС)'!N91+'Листы2-3(без НДС)'!N92+'Листы2-3(без НДС)'!N93+'Листы2-3(без НДС)'!N94+'Листы2-3(без НДС)'!N95+'Листы2-3(без НДС)'!N97+'Листы2-3(без НДС)'!N98+'Листы2-3(без НДС)'!N100</f>
        <v>0</v>
      </c>
      <c r="AM30" s="268" t="n">
        <f aca="false">'Листы2-3(без НДС)'!O90+'Листы2-3(без НДС)'!O91+'Листы2-3(без НДС)'!O92+'Листы2-3(без НДС)'!O93+'Листы2-3(без НДС)'!O94+'Листы2-3(без НДС)'!O95+'Листы2-3(без НДС)'!O97+'Листы2-3(без НДС)'!O98+'Листы2-3(без НДС)'!O100</f>
        <v>105707</v>
      </c>
      <c r="AN30" s="268" t="n">
        <f aca="false">'Листы2-3(без НДС)'!P90+'Листы2-3(без НДС)'!P91+'Листы2-3(без НДС)'!P92+'Листы2-3(без НДС)'!P93+'Листы2-3(без НДС)'!P94+'Листы2-3(без НДС)'!P95+'Листы2-3(без НДС)'!P97+'Листы2-3(без НДС)'!P98+'Листы2-3(без НДС)'!P100</f>
        <v>116182.8</v>
      </c>
      <c r="AO30" s="268" t="n">
        <f aca="false">'Листы2-3(без НДС)'!Q90+'Листы2-3(без НДС)'!Q91+'Листы2-3(без НДС)'!Q92+'Листы2-3(без НДС)'!Q93+'Листы2-3(без НДС)'!Q94+'Листы2-3(без НДС)'!Q95+'Листы2-3(без НДС)'!Q97+'Листы2-3(без НДС)'!Q98+'Листы2-3(без НДС)'!Q100</f>
        <v>111443.5</v>
      </c>
      <c r="AP30" s="268" t="n">
        <f aca="false">'Листы2-3(без НДС)'!R90+'Листы2-3(без НДС)'!R91+'Листы2-3(без НДС)'!R92+'Листы2-3(без НДС)'!R93+'Листы2-3(без НДС)'!R94+'Листы2-3(без НДС)'!R95+'Листы2-3(без НДС)'!R97+'Листы2-3(без НДС)'!R98+'Листы2-3(без НДС)'!R100</f>
        <v>0</v>
      </c>
      <c r="AQ30" s="268" t="n">
        <f aca="false">'Листы2-3(без НДС)'!S90+'Листы2-3(без НДС)'!S91+'Листы2-3(без НДС)'!S92+'Листы2-3(без НДС)'!S93+'Листы2-3(без НДС)'!S94+'Листы2-3(без НДС)'!S95+'Листы2-3(без НДС)'!S97+'Листы2-3(без НДС)'!S98+'Листы2-3(без НДС)'!S100</f>
        <v>0</v>
      </c>
      <c r="AR30" s="268" t="n">
        <f aca="false">'Листы2-3(без НДС)'!T90+'Листы2-3(без НДС)'!T91+'Листы2-3(без НДС)'!T92+'Листы2-3(без НДС)'!T93+'Листы2-3(без НДС)'!T94+'Листы2-3(без НДС)'!T95+'Листы2-3(без НДС)'!T97+'Листы2-3(без НДС)'!T98+'Листы2-3(без НДС)'!T100</f>
        <v>0</v>
      </c>
      <c r="AS30" s="268" t="n">
        <f aca="false">'Листы2-3(без НДС)'!U90+'Листы2-3(без НДС)'!U91+'Листы2-3(без НДС)'!U92+'Листы2-3(без НДС)'!U93+'Листы2-3(без НДС)'!U94+'Листы2-3(без НДС)'!U95+'Листы2-3(без НДС)'!U97+'Листы2-3(без НДС)'!U98+'Листы2-3(без НДС)'!U100</f>
        <v>0</v>
      </c>
      <c r="AT30" s="268" t="n">
        <f aca="false">'Листы2-3(без НДС)'!V90+'Листы2-3(без НДС)'!V91+'Листы2-3(без НДС)'!V92+'Листы2-3(без НДС)'!V93+'Листы2-3(без НДС)'!V94+'Листы2-3(без НДС)'!V95+'Листы2-3(без НДС)'!V97+'Листы2-3(без НДС)'!V98+'Листы2-3(без НДС)'!V100</f>
        <v>0</v>
      </c>
      <c r="AU30" s="268" t="n">
        <f aca="false">'Листы2-3(без НДС)'!W90+'Листы2-3(без НДС)'!W91+'Листы2-3(без НДС)'!W92+'Листы2-3(без НДС)'!W93+'Листы2-3(без НДС)'!W94+'Листы2-3(без НДС)'!W95+'Листы2-3(без НДС)'!W97+'Листы2-3(без НДС)'!W98+'Листы2-3(без НДС)'!W100</f>
        <v>0</v>
      </c>
      <c r="AV30" s="268" t="n">
        <f aca="false">'Листы2-3(без НДС)'!X90+'Листы2-3(без НДС)'!X91+'Листы2-3(без НДС)'!X92+'Листы2-3(без НДС)'!X93+'Листы2-3(без НДС)'!X94+'Листы2-3(без НДС)'!X95+'Листы2-3(без НДС)'!X97+'Листы2-3(без НДС)'!X98+'Листы2-3(без НДС)'!X100</f>
        <v>0</v>
      </c>
      <c r="AW30" s="268" t="n">
        <f aca="false">'Листы2-3(без НДС)'!Y90+'Листы2-3(без НДС)'!Y91+'Листы2-3(без НДС)'!Y92+'Листы2-3(без НДС)'!Y93+'Листы2-3(без НДС)'!Y94+'Листы2-3(без НДС)'!Y95+'Листы2-3(без НДС)'!Y97+'Листы2-3(без НДС)'!Y98+'Листы2-3(без НДС)'!Y100</f>
        <v>0</v>
      </c>
      <c r="AX30" s="268" t="n">
        <f aca="false">'Листы2-3(без НДС)'!Z90+'Листы2-3(без НДС)'!Z91+'Листы2-3(без НДС)'!Z92+'Листы2-3(без НДС)'!Z93+'Листы2-3(без НДС)'!Z94+'Листы2-3(без НДС)'!Z95+'Листы2-3(без НДС)'!Z97+'Листы2-3(без НДС)'!Z98+'Листы2-3(без НДС)'!Z100</f>
        <v>0</v>
      </c>
      <c r="AY30" s="268" t="n">
        <f aca="false">'Листы2-3(без НДС)'!AA90+'Листы2-3(без НДС)'!AA91+'Листы2-3(без НДС)'!AA92+'Листы2-3(без НДС)'!AA93+'Листы2-3(без НДС)'!AA94+'Листы2-3(без НДС)'!AA95+'Листы2-3(без НДС)'!AA97+'Листы2-3(без НДС)'!AA98+'Листы2-3(без НДС)'!AA100</f>
        <v>0</v>
      </c>
      <c r="AZ30" s="268" t="n">
        <f aca="false">'Листы2-3(без НДС)'!AB90+'Листы2-3(без НДС)'!AB91+'Листы2-3(без НДС)'!AB92+'Листы2-3(без НДС)'!AB93+'Листы2-3(без НДС)'!AB94+'Листы2-3(без НДС)'!AB95+'Листы2-3(без НДС)'!AB97+'Листы2-3(без НДС)'!AB98+'Листы2-3(без НДС)'!AB100</f>
        <v>0</v>
      </c>
      <c r="BA30" s="268" t="n">
        <f aca="false">'Листы2-3(без НДС)'!AC90+'Листы2-3(без НДС)'!AC91+'Листы2-3(без НДС)'!AC92+'Листы2-3(без НДС)'!AC93+'Листы2-3(без НДС)'!AC94+'Листы2-3(без НДС)'!AC95+'Листы2-3(без НДС)'!AC97+'Листы2-3(без НДС)'!AC98+'Листы2-3(без НДС)'!AC100</f>
        <v>0</v>
      </c>
      <c r="BB30" s="268" t="n">
        <f aca="false">SUM(BC30:BR30)</f>
        <v>333333.3</v>
      </c>
      <c r="BC30" s="268" t="n">
        <f aca="false">D30+U30+AL30</f>
        <v>0</v>
      </c>
      <c r="BD30" s="268" t="n">
        <f aca="false">E30+V30+AM30</f>
        <v>105707</v>
      </c>
      <c r="BE30" s="268" t="n">
        <f aca="false">F30+W30+AN30</f>
        <v>116182.8</v>
      </c>
      <c r="BF30" s="268" t="n">
        <f aca="false">G30+X30+AO30</f>
        <v>111443.5</v>
      </c>
      <c r="BG30" s="268" t="n">
        <f aca="false">H30+Y30+AP30</f>
        <v>0</v>
      </c>
      <c r="BH30" s="268" t="n">
        <f aca="false">I30+Z30+AQ30</f>
        <v>0</v>
      </c>
      <c r="BI30" s="268" t="n">
        <f aca="false">J30+AA30+AR30</f>
        <v>0</v>
      </c>
      <c r="BJ30" s="268" t="n">
        <f aca="false">K30+AB30+AS30</f>
        <v>0</v>
      </c>
      <c r="BK30" s="268" t="n">
        <f aca="false">L30+AC30+AT30</f>
        <v>0</v>
      </c>
      <c r="BL30" s="268" t="n">
        <f aca="false">M30+AD30+AU30</f>
        <v>0</v>
      </c>
      <c r="BM30" s="268" t="n">
        <f aca="false">N30+AE30+AV30</f>
        <v>0</v>
      </c>
      <c r="BN30" s="268" t="n">
        <f aca="false">O30+AF30+AW30</f>
        <v>0</v>
      </c>
      <c r="BO30" s="268" t="n">
        <f aca="false">P30+AG30+AX30</f>
        <v>0</v>
      </c>
      <c r="BP30" s="268" t="n">
        <f aca="false">Q30+AH30+AY30</f>
        <v>0</v>
      </c>
      <c r="BQ30" s="268" t="n">
        <f aca="false">R30+AI30+AZ30</f>
        <v>0</v>
      </c>
      <c r="BR30" s="268" t="n">
        <f aca="false">S30+AJ30+BA30</f>
        <v>0</v>
      </c>
      <c r="BS30" s="260" t="n">
        <f aca="false">W30+AN30</f>
        <v>116182.8</v>
      </c>
      <c r="BT30" s="269" t="n">
        <v>116182.8</v>
      </c>
      <c r="BU30" s="261" t="n">
        <f aca="false">BS30-BT30</f>
        <v>0</v>
      </c>
      <c r="BV30" s="269"/>
      <c r="BW30" s="260" t="n">
        <f aca="false">X30+AO30</f>
        <v>111443.5</v>
      </c>
      <c r="BX30" s="269" t="n">
        <v>111443.5</v>
      </c>
      <c r="BY30" s="261" t="n">
        <f aca="false">BW30-BX30</f>
        <v>0</v>
      </c>
      <c r="BZ30" s="270"/>
    </row>
    <row r="31" customFormat="false" ht="12.75" hidden="false" customHeight="false" outlineLevel="0" collapsed="false">
      <c r="A31" s="278" t="s">
        <v>924</v>
      </c>
      <c r="B31" s="279" t="s">
        <v>925</v>
      </c>
      <c r="C31" s="280" t="n">
        <f aca="false">SUM(D31:S32)</f>
        <v>0</v>
      </c>
      <c r="D31" s="280" t="n">
        <v>0</v>
      </c>
      <c r="E31" s="280" t="n">
        <v>0</v>
      </c>
      <c r="F31" s="280" t="n">
        <v>0</v>
      </c>
      <c r="G31" s="280" t="n">
        <v>0</v>
      </c>
      <c r="H31" s="280" t="n">
        <v>0</v>
      </c>
      <c r="I31" s="280" t="n">
        <v>0</v>
      </c>
      <c r="J31" s="280" t="n">
        <v>0</v>
      </c>
      <c r="K31" s="280" t="n">
        <v>0</v>
      </c>
      <c r="L31" s="280" t="n">
        <v>0</v>
      </c>
      <c r="M31" s="280" t="n">
        <v>0</v>
      </c>
      <c r="N31" s="280" t="n">
        <v>0</v>
      </c>
      <c r="O31" s="280" t="n">
        <v>0</v>
      </c>
      <c r="P31" s="280" t="n">
        <v>0</v>
      </c>
      <c r="Q31" s="280" t="n">
        <v>0</v>
      </c>
      <c r="R31" s="280" t="n">
        <v>0</v>
      </c>
      <c r="S31" s="280" t="n">
        <v>0</v>
      </c>
      <c r="T31" s="280" t="n">
        <f aca="false">SUM(U31:AJ32)</f>
        <v>0</v>
      </c>
      <c r="U31" s="280" t="n">
        <v>0</v>
      </c>
      <c r="V31" s="280" t="n">
        <v>0</v>
      </c>
      <c r="W31" s="280" t="n">
        <v>0</v>
      </c>
      <c r="X31" s="280" t="n">
        <v>0</v>
      </c>
      <c r="Y31" s="280" t="n">
        <v>0</v>
      </c>
      <c r="Z31" s="280" t="n">
        <v>0</v>
      </c>
      <c r="AA31" s="280" t="n">
        <v>0</v>
      </c>
      <c r="AB31" s="280" t="n">
        <v>0</v>
      </c>
      <c r="AC31" s="280" t="n">
        <v>0</v>
      </c>
      <c r="AD31" s="280" t="n">
        <v>0</v>
      </c>
      <c r="AE31" s="280" t="n">
        <v>0</v>
      </c>
      <c r="AF31" s="280" t="n">
        <v>0</v>
      </c>
      <c r="AG31" s="280" t="n">
        <v>0</v>
      </c>
      <c r="AH31" s="280" t="n">
        <v>0</v>
      </c>
      <c r="AI31" s="280" t="n">
        <v>0</v>
      </c>
      <c r="AJ31" s="280" t="n">
        <v>0</v>
      </c>
      <c r="AK31" s="280" t="n">
        <f aca="false">SUM(AL31:BA32)</f>
        <v>0</v>
      </c>
      <c r="AL31" s="280" t="n">
        <v>0</v>
      </c>
      <c r="AM31" s="280" t="n">
        <v>0</v>
      </c>
      <c r="AN31" s="280" t="n">
        <v>0</v>
      </c>
      <c r="AO31" s="280" t="n">
        <v>0</v>
      </c>
      <c r="AP31" s="280" t="n">
        <v>0</v>
      </c>
      <c r="AQ31" s="280" t="n">
        <v>0</v>
      </c>
      <c r="AR31" s="280" t="n">
        <v>0</v>
      </c>
      <c r="AS31" s="280" t="n">
        <v>0</v>
      </c>
      <c r="AT31" s="280" t="n">
        <v>0</v>
      </c>
      <c r="AU31" s="280" t="n">
        <v>0</v>
      </c>
      <c r="AV31" s="280" t="n">
        <v>0</v>
      </c>
      <c r="AW31" s="280" t="n">
        <v>0</v>
      </c>
      <c r="AX31" s="280" t="n">
        <v>0</v>
      </c>
      <c r="AY31" s="280" t="n">
        <v>0</v>
      </c>
      <c r="AZ31" s="280" t="n">
        <v>0</v>
      </c>
      <c r="BA31" s="280" t="n">
        <v>0</v>
      </c>
      <c r="BB31" s="280" t="n">
        <v>0</v>
      </c>
      <c r="BC31" s="280" t="n">
        <v>0</v>
      </c>
      <c r="BD31" s="280" t="n">
        <v>0</v>
      </c>
      <c r="BE31" s="280" t="n">
        <v>0</v>
      </c>
      <c r="BF31" s="280" t="n">
        <v>0</v>
      </c>
      <c r="BG31" s="280" t="n">
        <v>0</v>
      </c>
      <c r="BH31" s="280" t="n">
        <v>0</v>
      </c>
      <c r="BI31" s="280" t="n">
        <v>0</v>
      </c>
      <c r="BJ31" s="280" t="n">
        <v>0</v>
      </c>
      <c r="BK31" s="280" t="n">
        <v>0</v>
      </c>
      <c r="BL31" s="280" t="n">
        <v>0</v>
      </c>
      <c r="BM31" s="280" t="n">
        <v>0</v>
      </c>
      <c r="BN31" s="280" t="n">
        <v>0</v>
      </c>
      <c r="BO31" s="280" t="n">
        <v>0</v>
      </c>
      <c r="BP31" s="280" t="n">
        <v>0</v>
      </c>
      <c r="BQ31" s="280" t="n">
        <v>0</v>
      </c>
      <c r="BR31" s="280" t="n">
        <v>0</v>
      </c>
      <c r="BS31" s="260" t="n">
        <f aca="false">W31+AN31</f>
        <v>0</v>
      </c>
      <c r="BT31" s="260"/>
      <c r="BU31" s="261" t="n">
        <f aca="false">BS31-BT31</f>
        <v>0</v>
      </c>
      <c r="BV31" s="260"/>
      <c r="BW31" s="260" t="n">
        <f aca="false">X31+AO31</f>
        <v>0</v>
      </c>
      <c r="BX31" s="260"/>
      <c r="BY31" s="261" t="n">
        <f aca="false">BW31-BX31</f>
        <v>0</v>
      </c>
    </row>
    <row r="32" customFormat="false" ht="12.75" hidden="false" customHeight="false" outlineLevel="0" collapsed="false">
      <c r="A32" s="278"/>
      <c r="B32" s="279" t="s">
        <v>926</v>
      </c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60" t="n">
        <f aca="false">W32+AN32</f>
        <v>0</v>
      </c>
      <c r="BT32" s="260"/>
      <c r="BU32" s="261" t="n">
        <f aca="false">BS32-BT32</f>
        <v>0</v>
      </c>
      <c r="BV32" s="260"/>
      <c r="BW32" s="260" t="n">
        <f aca="false">X32+AO32</f>
        <v>0</v>
      </c>
      <c r="BX32" s="260"/>
      <c r="BY32" s="261" t="n">
        <f aca="false">BW32-BX32</f>
        <v>0</v>
      </c>
    </row>
    <row r="33" customFormat="false" ht="12.75" hidden="false" customHeight="false" outlineLevel="0" collapsed="false">
      <c r="A33" s="177"/>
      <c r="B33" s="258" t="s">
        <v>717</v>
      </c>
      <c r="C33" s="259" t="n">
        <f aca="false">C13+C22+C29+C30+C31</f>
        <v>1072501.6</v>
      </c>
      <c r="D33" s="259" t="n">
        <f aca="false">D13+D22+D29+D30+D31</f>
        <v>462687.7</v>
      </c>
      <c r="E33" s="259" t="n">
        <f aca="false">E13+E22+E29+E30+E31</f>
        <v>42591</v>
      </c>
      <c r="F33" s="259" t="n">
        <f aca="false">F13+F22+F29+F30+F31</f>
        <v>83172.1</v>
      </c>
      <c r="G33" s="259" t="n">
        <f aca="false">G13+G22+G29+G30+G31</f>
        <v>474090.8</v>
      </c>
      <c r="H33" s="259" t="n">
        <f aca="false">H13+H22+H29+H30+H31</f>
        <v>9960</v>
      </c>
      <c r="I33" s="259" t="n">
        <f aca="false">I13+I22+I29+I30+I31</f>
        <v>0</v>
      </c>
      <c r="J33" s="259" t="n">
        <f aca="false">J13+J22+J29+J30+J31</f>
        <v>0</v>
      </c>
      <c r="K33" s="259" t="n">
        <f aca="false">K13+K22+K29+K30+K31</f>
        <v>0</v>
      </c>
      <c r="L33" s="259" t="n">
        <f aca="false">L13+L22+L29+L30+L31</f>
        <v>0</v>
      </c>
      <c r="M33" s="259" t="n">
        <f aca="false">M13+M22+M29+M30+M31</f>
        <v>0</v>
      </c>
      <c r="N33" s="259" t="n">
        <f aca="false">N13+N22+N29+N30+N31</f>
        <v>0</v>
      </c>
      <c r="O33" s="259" t="n">
        <f aca="false">O13+O22+O29+O30+O31</f>
        <v>0</v>
      </c>
      <c r="P33" s="259" t="n">
        <f aca="false">P13+P22+P29+P30+P31</f>
        <v>0</v>
      </c>
      <c r="Q33" s="259" t="n">
        <f aca="false">Q13+Q22+Q29+Q30+Q31</f>
        <v>0</v>
      </c>
      <c r="R33" s="259" t="n">
        <f aca="false">R13+R22+R29+R30+R31</f>
        <v>0</v>
      </c>
      <c r="S33" s="259" t="n">
        <f aca="false">S13+S22+S29+S30+S31</f>
        <v>0</v>
      </c>
      <c r="T33" s="259" t="n">
        <f aca="false">T13+T22+T29+T30+T31</f>
        <v>300583.6</v>
      </c>
      <c r="U33" s="259" t="n">
        <f aca="false">U13+U22+U29+U30+U31</f>
        <v>69212.8</v>
      </c>
      <c r="V33" s="259" t="n">
        <f aca="false">V13+V22+V29+V30+V31</f>
        <v>63583.7</v>
      </c>
      <c r="W33" s="259" t="n">
        <f aca="false">W13+W22+W29+W30+W31</f>
        <v>51612.7</v>
      </c>
      <c r="X33" s="259" t="n">
        <f aca="false">X13+X22+X29+X30+X31</f>
        <v>75267.4</v>
      </c>
      <c r="Y33" s="259" t="n">
        <f aca="false">Y13+Y22+Y29+Y30+Y31</f>
        <v>40907</v>
      </c>
      <c r="Z33" s="259" t="n">
        <f aca="false">Z13+Z22+Z29+Z30+Z31</f>
        <v>0</v>
      </c>
      <c r="AA33" s="259" t="n">
        <f aca="false">AA13+AA22+AA29+AA30+AA31</f>
        <v>0</v>
      </c>
      <c r="AB33" s="259" t="n">
        <f aca="false">AB13+AB22+AB29+AB30+AB31</f>
        <v>0</v>
      </c>
      <c r="AC33" s="259" t="n">
        <f aca="false">AC13+AC22+AC29+AC30+AC31</f>
        <v>0</v>
      </c>
      <c r="AD33" s="259" t="n">
        <f aca="false">AD13+AD22+AD29+AD30+AD31</f>
        <v>0</v>
      </c>
      <c r="AE33" s="259" t="n">
        <f aca="false">AE13+AE22+AE29+AE30+AE31</f>
        <v>0</v>
      </c>
      <c r="AF33" s="259" t="n">
        <f aca="false">AF13+AF22+AF29+AF30+AF31</f>
        <v>0</v>
      </c>
      <c r="AG33" s="259" t="n">
        <f aca="false">AG13+AG22+AG29+AG30+AG31</f>
        <v>0</v>
      </c>
      <c r="AH33" s="259" t="n">
        <f aca="false">AH13+AH22+AH29+AH30+AH31</f>
        <v>0</v>
      </c>
      <c r="AI33" s="259" t="n">
        <f aca="false">AI13+AI22+AI29+AI30+AI31</f>
        <v>0</v>
      </c>
      <c r="AJ33" s="259" t="n">
        <f aca="false">AJ13+AJ22+AJ29+AJ30+AJ31</f>
        <v>0</v>
      </c>
      <c r="AK33" s="259" t="n">
        <f aca="false">AK13+AK22+AK29+AK30+AK31</f>
        <v>2919653.64201654</v>
      </c>
      <c r="AL33" s="259" t="n">
        <f aca="false">AL13+AL22+AL29+AL30+AL31</f>
        <v>318427.5</v>
      </c>
      <c r="AM33" s="259" t="n">
        <f aca="false">AM13+AM22+AM29+AM30+AM31</f>
        <v>380024.1</v>
      </c>
      <c r="AN33" s="259" t="n">
        <f aca="false">AN13+AN22+AN29+AN30+AN31</f>
        <v>621903.3</v>
      </c>
      <c r="AO33" s="259" t="n">
        <f aca="false">AO13+AO22+AO29+AO30+AO31</f>
        <v>460358.16</v>
      </c>
      <c r="AP33" s="259" t="n">
        <f aca="false">AP13+AP22+AP29+AP30+AP31</f>
        <v>319671.562614082</v>
      </c>
      <c r="AQ33" s="259" t="n">
        <f aca="false">AQ13+AQ22+AQ29+AQ30+AQ31</f>
        <v>198332.480166916</v>
      </c>
      <c r="AR33" s="259" t="n">
        <f aca="false">AR13+AR22+AR29+AR30+AR31</f>
        <v>141019.486763242</v>
      </c>
      <c r="AS33" s="259" t="n">
        <f aca="false">AS13+AS22+AS29+AS30+AS31</f>
        <v>94710.192536127</v>
      </c>
      <c r="AT33" s="259" t="n">
        <f aca="false">AT13+AT22+AT29+AT30+AT31</f>
        <v>73052.1192628483</v>
      </c>
      <c r="AU33" s="259" t="n">
        <f aca="false">AU13+AU22+AU29+AU30+AU31</f>
        <v>53678.1725162082</v>
      </c>
      <c r="AV33" s="259" t="n">
        <f aca="false">AV13+AV22+AV29+AV30+AV31</f>
        <v>51813.3282006938</v>
      </c>
      <c r="AW33" s="259" t="n">
        <f aca="false">AW13+AW22+AW29+AW30+AW31</f>
        <v>46460.2738990046</v>
      </c>
      <c r="AX33" s="259" t="n">
        <f aca="false">AX13+AX22+AX29+AX30+AX31</f>
        <v>52883.9833973084</v>
      </c>
      <c r="AY33" s="259" t="n">
        <f aca="false">AY13+AY22+AY29+AY30+AY31</f>
        <v>39896.6824463132</v>
      </c>
      <c r="AZ33" s="259" t="n">
        <f aca="false">AZ13+AZ22+AZ29+AZ30+AZ31</f>
        <v>31411.2281890391</v>
      </c>
      <c r="BA33" s="259" t="n">
        <f aca="false">BA13+BA22+BA29+BA30+BA31</f>
        <v>36011.0720247595</v>
      </c>
      <c r="BB33" s="259" t="n">
        <f aca="false">BB13+BB22+BB29+BB30+BB31</f>
        <v>4292738.84201654</v>
      </c>
      <c r="BC33" s="259" t="n">
        <f aca="false">BC13+BC22+BC29+BC30+BC31</f>
        <v>850328</v>
      </c>
      <c r="BD33" s="259" t="n">
        <f aca="false">BD13+BD22+BD29+BD30+BD31</f>
        <v>486198.8</v>
      </c>
      <c r="BE33" s="259" t="n">
        <f aca="false">BE13+BE22+BE29+BE30+BE31</f>
        <v>756688.1</v>
      </c>
      <c r="BF33" s="259" t="n">
        <f aca="false">BF13+BF22+BF29+BF30+BF31</f>
        <v>1009716.36</v>
      </c>
      <c r="BG33" s="259" t="n">
        <f aca="false">BG13+BG22+BG29+BG30+BG31</f>
        <v>370538.562614082</v>
      </c>
      <c r="BH33" s="259" t="n">
        <f aca="false">BH13+BH22+BH29+BH30+BH31</f>
        <v>198332.480166916</v>
      </c>
      <c r="BI33" s="259" t="n">
        <f aca="false">BI13+BI22+BI29+BI30+BI31</f>
        <v>141019.486763242</v>
      </c>
      <c r="BJ33" s="259" t="n">
        <f aca="false">BJ13+BJ22+BJ29+BJ30+BJ31</f>
        <v>94710.192536127</v>
      </c>
      <c r="BK33" s="259" t="n">
        <f aca="false">BK13+BK22+BK29+BK30+BK31</f>
        <v>73052.1192628483</v>
      </c>
      <c r="BL33" s="259" t="n">
        <f aca="false">BL13+BL22+BL29+BL30+BL31</f>
        <v>53678.1725162082</v>
      </c>
      <c r="BM33" s="259" t="n">
        <f aca="false">BM13+BM22+BM29+BM30+BM31</f>
        <v>51813.3282006938</v>
      </c>
      <c r="BN33" s="259" t="n">
        <f aca="false">BN13+BN22+BN29+BN30+BN31</f>
        <v>46460.2738990046</v>
      </c>
      <c r="BO33" s="259" t="n">
        <f aca="false">BO13+BO22+BO29+BO30+BO31</f>
        <v>52883.9833973084</v>
      </c>
      <c r="BP33" s="259" t="n">
        <f aca="false">BP13+BP22+BP29+BP30+BP31</f>
        <v>39896.6824463132</v>
      </c>
      <c r="BQ33" s="259" t="n">
        <f aca="false">BQ13+BQ22+BQ29+BQ30+BQ31</f>
        <v>31411.2281890391</v>
      </c>
      <c r="BR33" s="259" t="n">
        <f aca="false">BR13+BR22+BR29+BR30+BR31</f>
        <v>36011.0720247595</v>
      </c>
      <c r="BS33" s="260" t="n">
        <f aca="false">W33+AN33</f>
        <v>673516</v>
      </c>
      <c r="BT33" s="260" t="n">
        <v>439498.6</v>
      </c>
      <c r="BU33" s="261" t="n">
        <f aca="false">BS33-BT33</f>
        <v>234017.4</v>
      </c>
      <c r="BV33" s="260"/>
      <c r="BW33" s="260" t="n">
        <f aca="false">X33+AO33</f>
        <v>535625.56</v>
      </c>
      <c r="BX33" s="260" t="n">
        <v>442029.4</v>
      </c>
      <c r="BY33" s="261" t="n">
        <f aca="false">BW33-BX33</f>
        <v>93596.16</v>
      </c>
    </row>
    <row r="34" customFormat="false" ht="12.75" hidden="false" customHeight="false" outlineLevel="0" collapsed="false">
      <c r="C34" s="281"/>
      <c r="T34" s="154"/>
      <c r="U34" s="154"/>
      <c r="V34" s="154"/>
      <c r="W34" s="154"/>
      <c r="X34" s="154"/>
      <c r="Y34" s="154"/>
    </row>
    <row r="35" customFormat="false" ht="12.8" hidden="false" customHeight="false" outlineLevel="0" collapsed="false">
      <c r="A35" s="241"/>
      <c r="D35" s="282"/>
      <c r="E35" s="282"/>
      <c r="F35" s="28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</row>
    <row r="36" customFormat="false" ht="12.8" hidden="false" customHeight="false" outlineLevel="0" collapsed="false">
      <c r="A36" s="241"/>
      <c r="AK36" s="282"/>
      <c r="AV36" s="154"/>
      <c r="AZ36" s="285"/>
      <c r="BA36" s="285"/>
      <c r="BB36" s="286"/>
      <c r="BC36" s="286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</row>
    <row r="37" customFormat="false" ht="12.75" hidden="false" customHeight="false" outlineLevel="0" collapsed="false">
      <c r="AZ37" s="285"/>
      <c r="BA37" s="285"/>
      <c r="BB37" s="285"/>
      <c r="BC37" s="285"/>
      <c r="BD37" s="154"/>
    </row>
    <row r="38" customFormat="false" ht="12.8" hidden="false" customHeight="false" outlineLevel="0" collapsed="false">
      <c r="E38" s="154"/>
      <c r="AZ38" s="285"/>
      <c r="BA38" s="285"/>
      <c r="BB38" s="28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</row>
    <row r="39" customFormat="false" ht="12.8" hidden="false" customHeight="false" outlineLevel="0" collapsed="false">
      <c r="F39" s="149"/>
      <c r="AZ39" s="287"/>
      <c r="BA39" s="287"/>
      <c r="BB39" s="28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</row>
    <row r="40" customFormat="false" ht="12.75" hidden="false" customHeight="false" outlineLevel="0" collapsed="false">
      <c r="F40" s="149"/>
      <c r="AZ40" s="286"/>
      <c r="BA40" s="285"/>
      <c r="BB40" s="285"/>
      <c r="BC40" s="285"/>
      <c r="BD40" s="285"/>
    </row>
  </sheetData>
  <mergeCells count="86">
    <mergeCell ref="A1:BG1"/>
    <mergeCell ref="A2:BG2"/>
    <mergeCell ref="A3:BG3"/>
    <mergeCell ref="A4:BG4"/>
    <mergeCell ref="A6:A11"/>
    <mergeCell ref="B6:B11"/>
    <mergeCell ref="C6:BR6"/>
    <mergeCell ref="C7:BR7"/>
    <mergeCell ref="C8:BA8"/>
    <mergeCell ref="BC8:BR8"/>
    <mergeCell ref="C9:S9"/>
    <mergeCell ref="T9:AJ9"/>
    <mergeCell ref="AK9:BA9"/>
    <mergeCell ref="C10:S10"/>
    <mergeCell ref="T10:AJ10"/>
    <mergeCell ref="AK10:BA10"/>
    <mergeCell ref="A19:A21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BB31:BB32"/>
    <mergeCell ref="BC31:BC32"/>
    <mergeCell ref="BD31:BD32"/>
    <mergeCell ref="BE31:BE32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BN31:BN32"/>
    <mergeCell ref="BO31:BO32"/>
    <mergeCell ref="BP31:BP32"/>
    <mergeCell ref="BQ31:BQ32"/>
    <mergeCell ref="BR31:BR3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3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false"/>
  </sheetPr>
  <dimension ref="A1:FL62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A61" activeCellId="0" sqref="A61"/>
    </sheetView>
  </sheetViews>
  <sheetFormatPr defaultColWidth="1.1484375" defaultRowHeight="12" zeroHeight="false" outlineLevelRow="0" outlineLevelCol="0"/>
  <cols>
    <col collapsed="false" customWidth="false" hidden="false" outlineLevel="0" max="1024" min="1" style="5" width="1.14"/>
  </cols>
  <sheetData>
    <row r="1" customFormat="false" ht="12" hidden="false" customHeight="false" outlineLevel="0" collapsed="false">
      <c r="FL1" s="6" t="s">
        <v>927</v>
      </c>
    </row>
    <row r="3" s="8" customFormat="true" ht="15.75" hidden="false" customHeight="false" outlineLevel="0" collapsed="false">
      <c r="A3" s="288" t="s">
        <v>928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8"/>
      <c r="BN3" s="288"/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288"/>
      <c r="BZ3" s="288"/>
      <c r="CA3" s="288"/>
      <c r="CB3" s="288"/>
      <c r="CC3" s="288"/>
      <c r="CD3" s="288"/>
      <c r="CE3" s="288"/>
      <c r="CF3" s="288"/>
      <c r="CG3" s="289" t="s">
        <v>929</v>
      </c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</row>
    <row r="4" s="9" customFormat="true" ht="15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</row>
    <row r="5" s="12" customFormat="true" ht="10.5" hidden="false" customHeight="false" outlineLevel="0" collapsed="false">
      <c r="A5" s="290" t="s">
        <v>930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1" t="s">
        <v>931</v>
      </c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291"/>
      <c r="DB5" s="291"/>
      <c r="DC5" s="291"/>
      <c r="DD5" s="291"/>
      <c r="DE5" s="291"/>
      <c r="DF5" s="291"/>
      <c r="DG5" s="291"/>
      <c r="DH5" s="291"/>
      <c r="DI5" s="291"/>
      <c r="DJ5" s="291"/>
      <c r="DK5" s="291"/>
      <c r="DL5" s="291"/>
      <c r="DM5" s="291"/>
      <c r="DN5" s="291"/>
      <c r="DO5" s="291"/>
      <c r="DP5" s="291"/>
      <c r="DQ5" s="291"/>
      <c r="DR5" s="291"/>
      <c r="DS5" s="291"/>
      <c r="DT5" s="291"/>
      <c r="DU5" s="291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1"/>
      <c r="ER5" s="291"/>
      <c r="ES5" s="291"/>
      <c r="ET5" s="291"/>
      <c r="EU5" s="291"/>
      <c r="EV5" s="291"/>
      <c r="EW5" s="291"/>
      <c r="EX5" s="291"/>
      <c r="EY5" s="291"/>
      <c r="EZ5" s="291"/>
      <c r="FA5" s="291"/>
      <c r="FB5" s="291"/>
      <c r="FC5" s="291"/>
      <c r="FD5" s="291"/>
      <c r="FE5" s="291"/>
      <c r="FF5" s="291"/>
      <c r="FG5" s="291"/>
      <c r="FH5" s="291"/>
      <c r="FI5" s="291"/>
      <c r="FJ5" s="291"/>
      <c r="FK5" s="291"/>
      <c r="FL5" s="291"/>
    </row>
    <row r="6" s="8" customFormat="true" ht="15.75" hidden="false" customHeight="false" outlineLevel="0" collapsed="false">
      <c r="CF6" s="162" t="s">
        <v>932</v>
      </c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164" t="s">
        <v>933</v>
      </c>
      <c r="FL6" s="162"/>
    </row>
    <row r="7" customFormat="false" ht="12" hidden="false" customHeight="false" outlineLevel="0" collapsed="false">
      <c r="FK7" s="293"/>
    </row>
    <row r="8" customFormat="false" ht="12" hidden="false" customHeight="false" outlineLevel="0" collapsed="false">
      <c r="A8" s="294" t="s">
        <v>39</v>
      </c>
      <c r="B8" s="294"/>
      <c r="C8" s="294"/>
      <c r="D8" s="294"/>
      <c r="E8" s="294"/>
      <c r="F8" s="294"/>
      <c r="G8" s="295" t="s">
        <v>40</v>
      </c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6" t="s">
        <v>934</v>
      </c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7" t="s">
        <v>72</v>
      </c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5" t="s">
        <v>935</v>
      </c>
      <c r="CU8" s="295"/>
      <c r="CV8" s="295"/>
      <c r="CW8" s="295"/>
      <c r="CX8" s="295"/>
      <c r="CY8" s="295"/>
      <c r="CZ8" s="295"/>
      <c r="DA8" s="295"/>
      <c r="DB8" s="295"/>
      <c r="DC8" s="295"/>
      <c r="DD8" s="295"/>
      <c r="DE8" s="295"/>
      <c r="DF8" s="295"/>
      <c r="DG8" s="295"/>
      <c r="DH8" s="295"/>
      <c r="DI8" s="295"/>
      <c r="DJ8" s="295"/>
      <c r="DK8" s="295"/>
      <c r="DL8" s="295"/>
      <c r="DM8" s="295"/>
      <c r="DN8" s="295"/>
      <c r="DO8" s="295"/>
      <c r="DP8" s="295"/>
      <c r="DQ8" s="295"/>
      <c r="DR8" s="295"/>
      <c r="DS8" s="295"/>
      <c r="DT8" s="295" t="s">
        <v>936</v>
      </c>
      <c r="DU8" s="295"/>
      <c r="DV8" s="295"/>
      <c r="DW8" s="295"/>
      <c r="DX8" s="295"/>
      <c r="DY8" s="295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 t="s">
        <v>937</v>
      </c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</row>
    <row r="9" customFormat="false" ht="12" hidden="false" customHeight="false" outlineLevel="0" collapsed="false">
      <c r="A9" s="298" t="s">
        <v>47</v>
      </c>
      <c r="B9" s="298"/>
      <c r="C9" s="298"/>
      <c r="D9" s="298"/>
      <c r="E9" s="298"/>
      <c r="F9" s="298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300" t="s">
        <v>938</v>
      </c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1"/>
      <c r="CH9" s="301"/>
      <c r="CI9" s="301"/>
      <c r="CJ9" s="301"/>
      <c r="CK9" s="301"/>
      <c r="CL9" s="301"/>
      <c r="CM9" s="301"/>
      <c r="CN9" s="301"/>
      <c r="CO9" s="301"/>
      <c r="CP9" s="301"/>
      <c r="CQ9" s="301"/>
      <c r="CR9" s="301"/>
      <c r="CS9" s="301"/>
      <c r="CT9" s="302" t="s">
        <v>939</v>
      </c>
      <c r="CU9" s="302"/>
      <c r="CV9" s="302"/>
      <c r="CW9" s="302"/>
      <c r="CX9" s="302"/>
      <c r="CY9" s="302"/>
      <c r="CZ9" s="302"/>
      <c r="DA9" s="302"/>
      <c r="DB9" s="302"/>
      <c r="DC9" s="302"/>
      <c r="DD9" s="302"/>
      <c r="DE9" s="302"/>
      <c r="DF9" s="302"/>
      <c r="DG9" s="302"/>
      <c r="DH9" s="302"/>
      <c r="DI9" s="302"/>
      <c r="DJ9" s="302"/>
      <c r="DK9" s="302"/>
      <c r="DL9" s="302"/>
      <c r="DM9" s="302"/>
      <c r="DN9" s="302"/>
      <c r="DO9" s="302"/>
      <c r="DP9" s="302"/>
      <c r="DQ9" s="302"/>
      <c r="DR9" s="302"/>
      <c r="DS9" s="302"/>
      <c r="DT9" s="302" t="s">
        <v>940</v>
      </c>
      <c r="DU9" s="302"/>
      <c r="DV9" s="302"/>
      <c r="DW9" s="302"/>
      <c r="DX9" s="302"/>
      <c r="DY9" s="302"/>
      <c r="DZ9" s="302"/>
      <c r="EA9" s="302"/>
      <c r="EB9" s="302"/>
      <c r="EC9" s="302"/>
      <c r="ED9" s="302"/>
      <c r="EE9" s="302"/>
      <c r="EF9" s="302"/>
      <c r="EG9" s="302"/>
      <c r="EH9" s="302"/>
      <c r="EI9" s="302"/>
      <c r="EJ9" s="302"/>
      <c r="EK9" s="302"/>
      <c r="EL9" s="302"/>
      <c r="EM9" s="302"/>
      <c r="EN9" s="302"/>
      <c r="EO9" s="302"/>
      <c r="EP9" s="302"/>
      <c r="EQ9" s="302"/>
      <c r="ER9" s="302"/>
      <c r="ES9" s="302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</row>
    <row r="10" customFormat="false" ht="12" hidden="false" customHeight="false" outlineLevel="0" collapsed="false">
      <c r="A10" s="298"/>
      <c r="B10" s="298"/>
      <c r="C10" s="298"/>
      <c r="D10" s="298"/>
      <c r="E10" s="298"/>
      <c r="F10" s="298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5" t="s">
        <v>941</v>
      </c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 t="s">
        <v>942</v>
      </c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 t="s">
        <v>941</v>
      </c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 t="s">
        <v>942</v>
      </c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 t="s">
        <v>941</v>
      </c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 t="s">
        <v>942</v>
      </c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</row>
    <row r="11" s="51" customFormat="true" ht="12" hidden="false" customHeight="false" outlineLevel="0" collapsed="false">
      <c r="A11" s="303" t="s">
        <v>90</v>
      </c>
      <c r="B11" s="303"/>
      <c r="C11" s="303"/>
      <c r="D11" s="303"/>
      <c r="E11" s="303"/>
      <c r="F11" s="303"/>
      <c r="G11" s="303" t="s">
        <v>91</v>
      </c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4" t="n">
        <v>3</v>
      </c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 t="n">
        <v>4</v>
      </c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 t="n">
        <v>5</v>
      </c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 t="n">
        <v>6</v>
      </c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5" t="n">
        <v>7</v>
      </c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4" t="n">
        <v>8</v>
      </c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 t="n">
        <v>9</v>
      </c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</row>
    <row r="12" s="55" customFormat="true" ht="12" hidden="false" customHeight="false" outlineLevel="0" collapsed="false">
      <c r="A12" s="306" t="s">
        <v>94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6"/>
      <c r="BZ12" s="306"/>
      <c r="CA12" s="306"/>
      <c r="CB12" s="306"/>
      <c r="CC12" s="306"/>
      <c r="CD12" s="306"/>
      <c r="CE12" s="306"/>
      <c r="CF12" s="306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</row>
    <row r="13" customFormat="false" ht="12" hidden="false" customHeight="false" outlineLevel="0" collapsed="false">
      <c r="A13" s="308" t="s">
        <v>95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</row>
    <row r="14" customFormat="false" ht="12" hidden="false" customHeight="false" outlineLevel="0" collapsed="false">
      <c r="A14" s="310" t="s">
        <v>943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2"/>
      <c r="CU14" s="312"/>
      <c r="CV14" s="312"/>
      <c r="CW14" s="312"/>
      <c r="CX14" s="312"/>
      <c r="CY14" s="312"/>
      <c r="CZ14" s="312"/>
      <c r="DA14" s="312"/>
      <c r="DB14" s="312"/>
      <c r="DC14" s="312"/>
      <c r="DD14" s="312"/>
      <c r="DE14" s="312"/>
      <c r="DF14" s="312"/>
      <c r="DG14" s="312"/>
      <c r="DH14" s="312"/>
      <c r="DI14" s="312"/>
      <c r="DJ14" s="312"/>
      <c r="DK14" s="312"/>
      <c r="DL14" s="312"/>
      <c r="DM14" s="312"/>
      <c r="DN14" s="312"/>
      <c r="DO14" s="312"/>
      <c r="DP14" s="312"/>
      <c r="DQ14" s="312"/>
      <c r="DR14" s="312"/>
      <c r="DS14" s="312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</row>
    <row r="15" customFormat="false" ht="12" hidden="false" customHeight="false" outlineLevel="0" collapsed="false">
      <c r="A15" s="310" t="s">
        <v>944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2"/>
      <c r="CU15" s="312"/>
      <c r="CV15" s="312"/>
      <c r="CW15" s="312"/>
      <c r="CX15" s="312"/>
      <c r="CY15" s="312"/>
      <c r="CZ15" s="312"/>
      <c r="DA15" s="312"/>
      <c r="DB15" s="312"/>
      <c r="DC15" s="312"/>
      <c r="DD15" s="312"/>
      <c r="DE15" s="312"/>
      <c r="DF15" s="312"/>
      <c r="DG15" s="312"/>
      <c r="DH15" s="312"/>
      <c r="DI15" s="312"/>
      <c r="DJ15" s="312"/>
      <c r="DK15" s="312"/>
      <c r="DL15" s="312"/>
      <c r="DM15" s="312"/>
      <c r="DN15" s="312"/>
      <c r="DO15" s="312"/>
      <c r="DP15" s="312"/>
      <c r="DQ15" s="312"/>
      <c r="DR15" s="312"/>
      <c r="DS15" s="312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</row>
    <row r="16" customFormat="false" ht="12" hidden="false" customHeight="false" outlineLevel="0" collapsed="false">
      <c r="A16" s="313" t="s">
        <v>139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  <c r="BP16" s="313"/>
      <c r="BQ16" s="313"/>
      <c r="BR16" s="313"/>
      <c r="BS16" s="313"/>
      <c r="BT16" s="313"/>
      <c r="BU16" s="313"/>
      <c r="BV16" s="313"/>
      <c r="BW16" s="313"/>
      <c r="BX16" s="313"/>
      <c r="BY16" s="313"/>
      <c r="BZ16" s="313"/>
      <c r="CA16" s="313"/>
      <c r="CB16" s="313"/>
      <c r="CC16" s="313"/>
      <c r="CD16" s="313"/>
      <c r="CE16" s="313"/>
      <c r="CF16" s="313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</row>
    <row r="17" customFormat="false" ht="12" hidden="false" customHeight="false" outlineLevel="0" collapsed="false">
      <c r="A17" s="314" t="s">
        <v>140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314"/>
      <c r="BM17" s="314"/>
      <c r="BN17" s="314"/>
      <c r="BO17" s="314"/>
      <c r="BP17" s="314"/>
      <c r="BQ17" s="314"/>
      <c r="BR17" s="314"/>
      <c r="BS17" s="314"/>
      <c r="BT17" s="314"/>
      <c r="BU17" s="314"/>
      <c r="BV17" s="314"/>
      <c r="BW17" s="314"/>
      <c r="BX17" s="314"/>
      <c r="BY17" s="314"/>
      <c r="BZ17" s="314"/>
      <c r="CA17" s="314"/>
      <c r="CB17" s="314"/>
      <c r="CC17" s="314"/>
      <c r="CD17" s="314"/>
      <c r="CE17" s="314"/>
      <c r="CF17" s="314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</row>
    <row r="18" customFormat="false" ht="12" hidden="false" customHeight="false" outlineLevel="0" collapsed="false">
      <c r="A18" s="310" t="s">
        <v>945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2"/>
      <c r="CU18" s="312"/>
      <c r="CV18" s="312"/>
      <c r="CW18" s="312"/>
      <c r="CX18" s="312"/>
      <c r="CY18" s="312"/>
      <c r="CZ18" s="312"/>
      <c r="DA18" s="312"/>
      <c r="DB18" s="312"/>
      <c r="DC18" s="312"/>
      <c r="DD18" s="312"/>
      <c r="DE18" s="312"/>
      <c r="DF18" s="312"/>
      <c r="DG18" s="312"/>
      <c r="DH18" s="312"/>
      <c r="DI18" s="312"/>
      <c r="DJ18" s="312"/>
      <c r="DK18" s="312"/>
      <c r="DL18" s="312"/>
      <c r="DM18" s="312"/>
      <c r="DN18" s="312"/>
      <c r="DO18" s="312"/>
      <c r="DP18" s="312"/>
      <c r="DQ18" s="312"/>
      <c r="DR18" s="312"/>
      <c r="DS18" s="312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</row>
    <row r="19" customFormat="false" ht="12" hidden="false" customHeight="false" outlineLevel="0" collapsed="false">
      <c r="A19" s="310" t="s">
        <v>946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  <c r="BS19" s="310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2"/>
      <c r="CU19" s="312"/>
      <c r="CV19" s="312"/>
      <c r="CW19" s="312"/>
      <c r="CX19" s="312"/>
      <c r="CY19" s="312"/>
      <c r="CZ19" s="312"/>
      <c r="DA19" s="312"/>
      <c r="DB19" s="312"/>
      <c r="DC19" s="312"/>
      <c r="DD19" s="312"/>
      <c r="DE19" s="312"/>
      <c r="DF19" s="312"/>
      <c r="DG19" s="312"/>
      <c r="DH19" s="312"/>
      <c r="DI19" s="312"/>
      <c r="DJ19" s="312"/>
      <c r="DK19" s="312"/>
      <c r="DL19" s="312"/>
      <c r="DM19" s="312"/>
      <c r="DN19" s="312"/>
      <c r="DO19" s="312"/>
      <c r="DP19" s="312"/>
      <c r="DQ19" s="312"/>
      <c r="DR19" s="312"/>
      <c r="DS19" s="312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</row>
    <row r="20" customFormat="false" ht="12" hidden="false" customHeight="false" outlineLevel="0" collapsed="false">
      <c r="A20" s="308" t="s">
        <v>141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</row>
    <row r="21" customFormat="false" ht="12" hidden="false" customHeight="false" outlineLevel="0" collapsed="false">
      <c r="A21" s="310" t="s">
        <v>947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0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2"/>
      <c r="CU21" s="312"/>
      <c r="CV21" s="312"/>
      <c r="CW21" s="312"/>
      <c r="CX21" s="312"/>
      <c r="CY21" s="312"/>
      <c r="CZ21" s="312"/>
      <c r="DA21" s="312"/>
      <c r="DB21" s="312"/>
      <c r="DC21" s="312"/>
      <c r="DD21" s="312"/>
      <c r="DE21" s="312"/>
      <c r="DF21" s="312"/>
      <c r="DG21" s="312"/>
      <c r="DH21" s="312"/>
      <c r="DI21" s="312"/>
      <c r="DJ21" s="312"/>
      <c r="DK21" s="312"/>
      <c r="DL21" s="312"/>
      <c r="DM21" s="312"/>
      <c r="DN21" s="312"/>
      <c r="DO21" s="312"/>
      <c r="DP21" s="312"/>
      <c r="DQ21" s="312"/>
      <c r="DR21" s="312"/>
      <c r="DS21" s="312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</row>
    <row r="22" customFormat="false" ht="12" hidden="false" customHeight="false" outlineLevel="0" collapsed="false">
      <c r="A22" s="310" t="s">
        <v>948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2"/>
      <c r="CU22" s="312"/>
      <c r="CV22" s="312"/>
      <c r="CW22" s="312"/>
      <c r="CX22" s="312"/>
      <c r="CY22" s="312"/>
      <c r="CZ22" s="312"/>
      <c r="DA22" s="312"/>
      <c r="DB22" s="312"/>
      <c r="DC22" s="312"/>
      <c r="DD22" s="312"/>
      <c r="DE22" s="312"/>
      <c r="DF22" s="312"/>
      <c r="DG22" s="312"/>
      <c r="DH22" s="312"/>
      <c r="DI22" s="312"/>
      <c r="DJ22" s="312"/>
      <c r="DK22" s="312"/>
      <c r="DL22" s="312"/>
      <c r="DM22" s="312"/>
      <c r="DN22" s="312"/>
      <c r="DO22" s="312"/>
      <c r="DP22" s="312"/>
      <c r="DQ22" s="312"/>
      <c r="DR22" s="312"/>
      <c r="DS22" s="312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</row>
    <row r="23" customFormat="false" ht="12" hidden="false" customHeight="true" outlineLevel="0" collapsed="false">
      <c r="A23" s="315" t="s">
        <v>142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</row>
    <row r="24" customFormat="false" ht="12" hidden="false" customHeight="false" outlineLevel="0" collapsed="false">
      <c r="A24" s="314" t="s">
        <v>143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314"/>
      <c r="BH24" s="314"/>
      <c r="BI24" s="314"/>
      <c r="BJ24" s="314"/>
      <c r="BK24" s="314"/>
      <c r="BL24" s="314"/>
      <c r="BM24" s="314"/>
      <c r="BN24" s="314"/>
      <c r="BO24" s="314"/>
      <c r="BP24" s="314"/>
      <c r="BQ24" s="314"/>
      <c r="BR24" s="314"/>
      <c r="BS24" s="314"/>
      <c r="BT24" s="314"/>
      <c r="BU24" s="314"/>
      <c r="BV24" s="314"/>
      <c r="BW24" s="314"/>
      <c r="BX24" s="314"/>
      <c r="BY24" s="314"/>
      <c r="BZ24" s="314"/>
      <c r="CA24" s="314"/>
      <c r="CB24" s="314"/>
      <c r="CC24" s="314"/>
      <c r="CD24" s="314"/>
      <c r="CE24" s="314"/>
      <c r="CF24" s="314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</row>
    <row r="25" customFormat="false" ht="12" hidden="false" customHeight="false" outlineLevel="0" collapsed="false">
      <c r="A25" s="310" t="s">
        <v>949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0"/>
      <c r="BP25" s="310"/>
      <c r="BQ25" s="310"/>
      <c r="BR25" s="310"/>
      <c r="BS25" s="310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2"/>
      <c r="CU25" s="312"/>
      <c r="CV25" s="312"/>
      <c r="CW25" s="312"/>
      <c r="CX25" s="312"/>
      <c r="CY25" s="312"/>
      <c r="CZ25" s="312"/>
      <c r="DA25" s="312"/>
      <c r="DB25" s="312"/>
      <c r="DC25" s="312"/>
      <c r="DD25" s="312"/>
      <c r="DE25" s="312"/>
      <c r="DF25" s="312"/>
      <c r="DG25" s="312"/>
      <c r="DH25" s="312"/>
      <c r="DI25" s="312"/>
      <c r="DJ25" s="312"/>
      <c r="DK25" s="312"/>
      <c r="DL25" s="312"/>
      <c r="DM25" s="312"/>
      <c r="DN25" s="312"/>
      <c r="DO25" s="312"/>
      <c r="DP25" s="312"/>
      <c r="DQ25" s="312"/>
      <c r="DR25" s="312"/>
      <c r="DS25" s="312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</row>
    <row r="26" customFormat="false" ht="12" hidden="false" customHeight="false" outlineLevel="0" collapsed="false">
      <c r="A26" s="310" t="s">
        <v>950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0"/>
      <c r="BP26" s="310"/>
      <c r="BQ26" s="310"/>
      <c r="BR26" s="310"/>
      <c r="BS26" s="310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2"/>
      <c r="CU26" s="312"/>
      <c r="CV26" s="312"/>
      <c r="CW26" s="312"/>
      <c r="CX26" s="312"/>
      <c r="CY26" s="312"/>
      <c r="CZ26" s="312"/>
      <c r="DA26" s="312"/>
      <c r="DB26" s="312"/>
      <c r="DC26" s="312"/>
      <c r="DD26" s="312"/>
      <c r="DE26" s="312"/>
      <c r="DF26" s="312"/>
      <c r="DG26" s="312"/>
      <c r="DH26" s="312"/>
      <c r="DI26" s="312"/>
      <c r="DJ26" s="312"/>
      <c r="DK26" s="312"/>
      <c r="DL26" s="312"/>
      <c r="DM26" s="312"/>
      <c r="DN26" s="312"/>
      <c r="DO26" s="312"/>
      <c r="DP26" s="312"/>
      <c r="DQ26" s="312"/>
      <c r="DR26" s="312"/>
      <c r="DS26" s="312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</row>
    <row r="27" customFormat="false" ht="12" hidden="false" customHeight="false" outlineLevel="0" collapsed="false">
      <c r="A27" s="308" t="s">
        <v>144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</row>
    <row r="28" s="55" customFormat="true" ht="12" hidden="false" customHeight="true" outlineLevel="0" collapsed="false">
      <c r="A28" s="316" t="s">
        <v>145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317"/>
      <c r="DI28" s="317"/>
      <c r="DJ28" s="317"/>
      <c r="DK28" s="317"/>
      <c r="DL28" s="317"/>
      <c r="DM28" s="317"/>
      <c r="DN28" s="317"/>
      <c r="DO28" s="317"/>
      <c r="DP28" s="317"/>
      <c r="DQ28" s="317"/>
      <c r="DR28" s="317"/>
      <c r="DS28" s="317"/>
      <c r="DT28" s="317"/>
      <c r="DU28" s="317"/>
      <c r="DV28" s="317"/>
      <c r="DW28" s="317"/>
      <c r="DX28" s="317"/>
      <c r="DY28" s="317"/>
      <c r="DZ28" s="317"/>
      <c r="EA28" s="317"/>
      <c r="EB28" s="317"/>
      <c r="EC28" s="317"/>
      <c r="ED28" s="317"/>
      <c r="EE28" s="317"/>
      <c r="EF28" s="317"/>
      <c r="EG28" s="317"/>
      <c r="EH28" s="317"/>
      <c r="EI28" s="317"/>
      <c r="EJ28" s="317"/>
      <c r="EK28" s="317"/>
      <c r="EL28" s="317"/>
      <c r="EM28" s="317"/>
      <c r="EN28" s="317"/>
      <c r="EO28" s="317"/>
      <c r="EP28" s="317"/>
      <c r="EQ28" s="317"/>
      <c r="ER28" s="317"/>
      <c r="ES28" s="317"/>
      <c r="ET28" s="317"/>
      <c r="EU28" s="317"/>
      <c r="EV28" s="317"/>
      <c r="EW28" s="317"/>
      <c r="EX28" s="317"/>
      <c r="EY28" s="317"/>
      <c r="EZ28" s="317"/>
      <c r="FA28" s="317"/>
      <c r="FB28" s="317"/>
      <c r="FC28" s="317"/>
      <c r="FD28" s="317"/>
      <c r="FE28" s="317"/>
      <c r="FF28" s="317"/>
      <c r="FG28" s="317"/>
      <c r="FH28" s="317"/>
      <c r="FI28" s="317"/>
      <c r="FJ28" s="317"/>
      <c r="FK28" s="317"/>
      <c r="FL28" s="317"/>
    </row>
    <row r="29" s="55" customFormat="true" ht="12" hidden="false" customHeight="false" outlineLevel="0" collapsed="false">
      <c r="A29" s="318" t="s">
        <v>951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/>
      <c r="BE29" s="318"/>
      <c r="BF29" s="318"/>
      <c r="BG29" s="318"/>
      <c r="BH29" s="318"/>
      <c r="BI29" s="318"/>
      <c r="BJ29" s="318"/>
      <c r="BK29" s="318"/>
      <c r="BL29" s="318"/>
      <c r="BM29" s="318"/>
      <c r="BN29" s="318"/>
      <c r="BO29" s="318"/>
      <c r="BP29" s="318"/>
      <c r="BQ29" s="318"/>
      <c r="BR29" s="318"/>
      <c r="BS29" s="318"/>
      <c r="BT29" s="318"/>
      <c r="BU29" s="318"/>
      <c r="BV29" s="318"/>
      <c r="BW29" s="318"/>
      <c r="BX29" s="318"/>
      <c r="BY29" s="318"/>
      <c r="BZ29" s="318"/>
      <c r="CA29" s="318"/>
      <c r="CB29" s="318"/>
      <c r="CC29" s="318"/>
      <c r="CD29" s="318"/>
      <c r="CE29" s="318"/>
      <c r="CF29" s="318"/>
      <c r="CG29" s="317"/>
      <c r="CH29" s="317"/>
      <c r="CI29" s="317"/>
      <c r="CJ29" s="317"/>
      <c r="CK29" s="317"/>
      <c r="CL29" s="317"/>
      <c r="CM29" s="317"/>
      <c r="CN29" s="317"/>
      <c r="CO29" s="317"/>
      <c r="CP29" s="317"/>
      <c r="CQ29" s="317"/>
      <c r="CR29" s="317"/>
      <c r="CS29" s="317"/>
      <c r="CT29" s="317"/>
      <c r="CU29" s="317"/>
      <c r="CV29" s="317"/>
      <c r="CW29" s="317"/>
      <c r="CX29" s="317"/>
      <c r="CY29" s="317"/>
      <c r="CZ29" s="317"/>
      <c r="DA29" s="317"/>
      <c r="DB29" s="317"/>
      <c r="DC29" s="317"/>
      <c r="DD29" s="317"/>
      <c r="DE29" s="317"/>
      <c r="DF29" s="317"/>
      <c r="DG29" s="317"/>
      <c r="DH29" s="317"/>
      <c r="DI29" s="317"/>
      <c r="DJ29" s="317"/>
      <c r="DK29" s="317"/>
      <c r="DL29" s="317"/>
      <c r="DM29" s="317"/>
      <c r="DN29" s="317"/>
      <c r="DO29" s="317"/>
      <c r="DP29" s="317"/>
      <c r="DQ29" s="317"/>
      <c r="DR29" s="317"/>
      <c r="DS29" s="317"/>
      <c r="DT29" s="317"/>
      <c r="DU29" s="317"/>
      <c r="DV29" s="317"/>
      <c r="DW29" s="317"/>
      <c r="DX29" s="317"/>
      <c r="DY29" s="317"/>
      <c r="DZ29" s="317"/>
      <c r="EA29" s="317"/>
      <c r="EB29" s="317"/>
      <c r="EC29" s="317"/>
      <c r="ED29" s="317"/>
      <c r="EE29" s="317"/>
      <c r="EF29" s="317"/>
      <c r="EG29" s="317"/>
      <c r="EH29" s="317"/>
      <c r="EI29" s="317"/>
      <c r="EJ29" s="317"/>
      <c r="EK29" s="317"/>
      <c r="EL29" s="317"/>
      <c r="EM29" s="317"/>
      <c r="EN29" s="317"/>
      <c r="EO29" s="317"/>
      <c r="EP29" s="317"/>
      <c r="EQ29" s="317"/>
      <c r="ER29" s="317"/>
      <c r="ES29" s="317"/>
      <c r="ET29" s="317"/>
      <c r="EU29" s="317"/>
      <c r="EV29" s="317"/>
      <c r="EW29" s="317"/>
      <c r="EX29" s="317"/>
      <c r="EY29" s="317"/>
      <c r="EZ29" s="317"/>
      <c r="FA29" s="317"/>
      <c r="FB29" s="317"/>
      <c r="FC29" s="317"/>
      <c r="FD29" s="317"/>
      <c r="FE29" s="317"/>
      <c r="FF29" s="317"/>
      <c r="FG29" s="317"/>
      <c r="FH29" s="317"/>
      <c r="FI29" s="317"/>
      <c r="FJ29" s="317"/>
      <c r="FK29" s="317"/>
      <c r="FL29" s="317"/>
    </row>
    <row r="30" customFormat="false" ht="12" hidden="false" customHeight="false" outlineLevel="0" collapsed="false">
      <c r="A30" s="310" t="s">
        <v>147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2"/>
      <c r="CU30" s="312"/>
      <c r="CV30" s="312"/>
      <c r="CW30" s="312"/>
      <c r="CX30" s="312"/>
      <c r="CY30" s="312"/>
      <c r="CZ30" s="312"/>
      <c r="DA30" s="312"/>
      <c r="DB30" s="312"/>
      <c r="DC30" s="312"/>
      <c r="DD30" s="312"/>
      <c r="DE30" s="312"/>
      <c r="DF30" s="312"/>
      <c r="DG30" s="312"/>
      <c r="DH30" s="312"/>
      <c r="DI30" s="312"/>
      <c r="DJ30" s="312"/>
      <c r="DK30" s="312"/>
      <c r="DL30" s="312"/>
      <c r="DM30" s="312"/>
      <c r="DN30" s="312"/>
      <c r="DO30" s="312"/>
      <c r="DP30" s="312"/>
      <c r="DQ30" s="312"/>
      <c r="DR30" s="312"/>
      <c r="DS30" s="312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</row>
    <row r="31" customFormat="false" ht="12" hidden="false" customHeight="false" outlineLevel="0" collapsed="false">
      <c r="A31" s="310" t="s">
        <v>952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2"/>
      <c r="CU31" s="312"/>
      <c r="CV31" s="312"/>
      <c r="CW31" s="312"/>
      <c r="CX31" s="312"/>
      <c r="CY31" s="312"/>
      <c r="CZ31" s="312"/>
      <c r="DA31" s="312"/>
      <c r="DB31" s="312"/>
      <c r="DC31" s="312"/>
      <c r="DD31" s="312"/>
      <c r="DE31" s="312"/>
      <c r="DF31" s="312"/>
      <c r="DG31" s="312"/>
      <c r="DH31" s="312"/>
      <c r="DI31" s="312"/>
      <c r="DJ31" s="312"/>
      <c r="DK31" s="312"/>
      <c r="DL31" s="312"/>
      <c r="DM31" s="312"/>
      <c r="DN31" s="312"/>
      <c r="DO31" s="312"/>
      <c r="DP31" s="312"/>
      <c r="DQ31" s="312"/>
      <c r="DR31" s="312"/>
      <c r="DS31" s="312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</row>
    <row r="32" customFormat="false" ht="12" hidden="false" customHeight="false" outlineLevel="0" collapsed="false">
      <c r="A32" s="308" t="s">
        <v>153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</row>
    <row r="33" customFormat="false" ht="12" hidden="false" customHeight="true" outlineLevel="0" collapsed="false">
      <c r="A33" s="316" t="s">
        <v>154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</row>
    <row r="34" customFormat="false" ht="12" hidden="false" customHeight="false" outlineLevel="0" collapsed="false">
      <c r="A34" s="318" t="s">
        <v>155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318"/>
      <c r="BP34" s="318"/>
      <c r="BQ34" s="318"/>
      <c r="BR34" s="318"/>
      <c r="BS34" s="318"/>
      <c r="BT34" s="318"/>
      <c r="BU34" s="318"/>
      <c r="BV34" s="318"/>
      <c r="BW34" s="318"/>
      <c r="BX34" s="318"/>
      <c r="BY34" s="318"/>
      <c r="BZ34" s="318"/>
      <c r="CA34" s="318"/>
      <c r="CB34" s="318"/>
      <c r="CC34" s="318"/>
      <c r="CD34" s="318"/>
      <c r="CE34" s="318"/>
      <c r="CF34" s="318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</row>
    <row r="35" customFormat="false" ht="12" hidden="false" customHeight="false" outlineLevel="0" collapsed="false">
      <c r="A35" s="308" t="s">
        <v>156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</row>
    <row r="36" customFormat="false" ht="12" hidden="false" customHeight="false" outlineLevel="0" collapsed="false">
      <c r="A36" s="310" t="s">
        <v>953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0"/>
      <c r="BG36" s="310"/>
      <c r="BH36" s="310"/>
      <c r="BI36" s="310"/>
      <c r="BJ36" s="310"/>
      <c r="BK36" s="310"/>
      <c r="BL36" s="310"/>
      <c r="BM36" s="310"/>
      <c r="BN36" s="310"/>
      <c r="BO36" s="310"/>
      <c r="BP36" s="310"/>
      <c r="BQ36" s="310"/>
      <c r="BR36" s="310"/>
      <c r="BS36" s="310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2"/>
      <c r="CU36" s="312"/>
      <c r="CV36" s="312"/>
      <c r="CW36" s="312"/>
      <c r="CX36" s="312"/>
      <c r="CY36" s="312"/>
      <c r="CZ36" s="312"/>
      <c r="DA36" s="312"/>
      <c r="DB36" s="312"/>
      <c r="DC36" s="312"/>
      <c r="DD36" s="312"/>
      <c r="DE36" s="312"/>
      <c r="DF36" s="312"/>
      <c r="DG36" s="312"/>
      <c r="DH36" s="312"/>
      <c r="DI36" s="312"/>
      <c r="DJ36" s="312"/>
      <c r="DK36" s="312"/>
      <c r="DL36" s="312"/>
      <c r="DM36" s="312"/>
      <c r="DN36" s="312"/>
      <c r="DO36" s="312"/>
      <c r="DP36" s="312"/>
      <c r="DQ36" s="312"/>
      <c r="DR36" s="312"/>
      <c r="DS36" s="312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</row>
    <row r="37" customFormat="false" ht="12" hidden="false" customHeight="false" outlineLevel="0" collapsed="false">
      <c r="A37" s="310" t="s">
        <v>954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0"/>
      <c r="AU37" s="310"/>
      <c r="AV37" s="310"/>
      <c r="AW37" s="310"/>
      <c r="AX37" s="310"/>
      <c r="AY37" s="310"/>
      <c r="AZ37" s="310"/>
      <c r="BA37" s="310"/>
      <c r="BB37" s="310"/>
      <c r="BC37" s="310"/>
      <c r="BD37" s="310"/>
      <c r="BE37" s="310"/>
      <c r="BF37" s="310"/>
      <c r="BG37" s="310"/>
      <c r="BH37" s="310"/>
      <c r="BI37" s="310"/>
      <c r="BJ37" s="310"/>
      <c r="BK37" s="310"/>
      <c r="BL37" s="310"/>
      <c r="BM37" s="310"/>
      <c r="BN37" s="310"/>
      <c r="BO37" s="310"/>
      <c r="BP37" s="310"/>
      <c r="BQ37" s="310"/>
      <c r="BR37" s="310"/>
      <c r="BS37" s="310"/>
      <c r="BT37" s="311"/>
      <c r="BU37" s="311"/>
      <c r="BV37" s="311"/>
      <c r="BW37" s="311"/>
      <c r="BX37" s="311"/>
      <c r="BY37" s="311"/>
      <c r="BZ37" s="311"/>
      <c r="CA37" s="311"/>
      <c r="CB37" s="311"/>
      <c r="CC37" s="311"/>
      <c r="CD37" s="311"/>
      <c r="CE37" s="311"/>
      <c r="CF37" s="311"/>
      <c r="CG37" s="311"/>
      <c r="CH37" s="311"/>
      <c r="CI37" s="311"/>
      <c r="CJ37" s="311"/>
      <c r="CK37" s="311"/>
      <c r="CL37" s="311"/>
      <c r="CM37" s="311"/>
      <c r="CN37" s="311"/>
      <c r="CO37" s="311"/>
      <c r="CP37" s="311"/>
      <c r="CQ37" s="311"/>
      <c r="CR37" s="311"/>
      <c r="CS37" s="311"/>
      <c r="CT37" s="312"/>
      <c r="CU37" s="312"/>
      <c r="CV37" s="312"/>
      <c r="CW37" s="312"/>
      <c r="CX37" s="312"/>
      <c r="CY37" s="312"/>
      <c r="CZ37" s="312"/>
      <c r="DA37" s="312"/>
      <c r="DB37" s="312"/>
      <c r="DC37" s="312"/>
      <c r="DD37" s="312"/>
      <c r="DE37" s="312"/>
      <c r="DF37" s="312"/>
      <c r="DG37" s="312"/>
      <c r="DH37" s="312"/>
      <c r="DI37" s="312"/>
      <c r="DJ37" s="312"/>
      <c r="DK37" s="312"/>
      <c r="DL37" s="312"/>
      <c r="DM37" s="312"/>
      <c r="DN37" s="312"/>
      <c r="DO37" s="312"/>
      <c r="DP37" s="312"/>
      <c r="DQ37" s="312"/>
      <c r="DR37" s="312"/>
      <c r="DS37" s="312"/>
      <c r="DT37" s="311"/>
      <c r="DU37" s="311"/>
      <c r="DV37" s="311"/>
      <c r="DW37" s="311"/>
      <c r="DX37" s="311"/>
      <c r="DY37" s="311"/>
      <c r="DZ37" s="311"/>
      <c r="EA37" s="311"/>
      <c r="EB37" s="311"/>
      <c r="EC37" s="311"/>
      <c r="ED37" s="311"/>
      <c r="EE37" s="311"/>
      <c r="EF37" s="311"/>
      <c r="EG37" s="311"/>
      <c r="EH37" s="311"/>
      <c r="EI37" s="311"/>
      <c r="EJ37" s="311"/>
      <c r="EK37" s="311"/>
      <c r="EL37" s="311"/>
      <c r="EM37" s="311"/>
      <c r="EN37" s="311"/>
      <c r="EO37" s="311"/>
      <c r="EP37" s="311"/>
      <c r="EQ37" s="311"/>
      <c r="ER37" s="311"/>
      <c r="ES37" s="311"/>
      <c r="ET37" s="311"/>
      <c r="EU37" s="311"/>
      <c r="EV37" s="311"/>
      <c r="EW37" s="311"/>
      <c r="EX37" s="311"/>
      <c r="EY37" s="311"/>
      <c r="EZ37" s="311"/>
      <c r="FA37" s="311"/>
      <c r="FB37" s="311"/>
      <c r="FC37" s="311"/>
      <c r="FD37" s="311"/>
      <c r="FE37" s="311"/>
      <c r="FF37" s="311"/>
      <c r="FG37" s="311"/>
      <c r="FH37" s="311"/>
      <c r="FI37" s="311"/>
      <c r="FJ37" s="311"/>
      <c r="FK37" s="311"/>
      <c r="FL37" s="311"/>
    </row>
    <row r="38" customFormat="false" ht="12" hidden="false" customHeight="false" outlineLevel="0" collapsed="false">
      <c r="A38" s="313" t="s">
        <v>458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  <c r="BP38" s="313"/>
      <c r="BQ38" s="313"/>
      <c r="BR38" s="313"/>
      <c r="BS38" s="313"/>
      <c r="BT38" s="313"/>
      <c r="BU38" s="313"/>
      <c r="BV38" s="313"/>
      <c r="BW38" s="313"/>
      <c r="BX38" s="313"/>
      <c r="BY38" s="313"/>
      <c r="BZ38" s="313"/>
      <c r="CA38" s="313"/>
      <c r="CB38" s="313"/>
      <c r="CC38" s="313"/>
      <c r="CD38" s="313"/>
      <c r="CE38" s="313"/>
      <c r="CF38" s="313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</row>
    <row r="39" customFormat="false" ht="12" hidden="false" customHeight="false" outlineLevel="0" collapsed="false">
      <c r="A39" s="314" t="s">
        <v>459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4"/>
      <c r="BH39" s="314"/>
      <c r="BI39" s="314"/>
      <c r="BJ39" s="314"/>
      <c r="BK39" s="314"/>
      <c r="BL39" s="314"/>
      <c r="BM39" s="314"/>
      <c r="BN39" s="314"/>
      <c r="BO39" s="314"/>
      <c r="BP39" s="314"/>
      <c r="BQ39" s="314"/>
      <c r="BR39" s="314"/>
      <c r="BS39" s="314"/>
      <c r="BT39" s="314"/>
      <c r="BU39" s="314"/>
      <c r="BV39" s="314"/>
      <c r="BW39" s="314"/>
      <c r="BX39" s="314"/>
      <c r="BY39" s="314"/>
      <c r="BZ39" s="314"/>
      <c r="CA39" s="314"/>
      <c r="CB39" s="314"/>
      <c r="CC39" s="314"/>
      <c r="CD39" s="314"/>
      <c r="CE39" s="314"/>
      <c r="CF39" s="314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  <c r="EJ39" s="309"/>
      <c r="EK39" s="309"/>
      <c r="EL39" s="309"/>
      <c r="EM39" s="309"/>
      <c r="EN39" s="309"/>
      <c r="EO39" s="309"/>
      <c r="EP39" s="309"/>
      <c r="EQ39" s="309"/>
      <c r="ER39" s="309"/>
      <c r="ES39" s="309"/>
      <c r="ET39" s="309"/>
      <c r="EU39" s="309"/>
      <c r="EV39" s="309"/>
      <c r="EW39" s="309"/>
      <c r="EX39" s="309"/>
      <c r="EY39" s="309"/>
      <c r="EZ39" s="309"/>
      <c r="FA39" s="309"/>
      <c r="FB39" s="309"/>
      <c r="FC39" s="309"/>
      <c r="FD39" s="309"/>
      <c r="FE39" s="309"/>
      <c r="FF39" s="309"/>
      <c r="FG39" s="309"/>
      <c r="FH39" s="309"/>
      <c r="FI39" s="309"/>
      <c r="FJ39" s="309"/>
      <c r="FK39" s="309"/>
      <c r="FL39" s="309"/>
    </row>
    <row r="40" customFormat="false" ht="12" hidden="false" customHeight="false" outlineLevel="0" collapsed="false">
      <c r="A40" s="310" t="s">
        <v>955</v>
      </c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0"/>
      <c r="BG40" s="310"/>
      <c r="BH40" s="310"/>
      <c r="BI40" s="310"/>
      <c r="BJ40" s="310"/>
      <c r="BK40" s="310"/>
      <c r="BL40" s="310"/>
      <c r="BM40" s="310"/>
      <c r="BN40" s="310"/>
      <c r="BO40" s="310"/>
      <c r="BP40" s="310"/>
      <c r="BQ40" s="310"/>
      <c r="BR40" s="310"/>
      <c r="BS40" s="310"/>
      <c r="BT40" s="311"/>
      <c r="BU40" s="311"/>
      <c r="BV40" s="311"/>
      <c r="BW40" s="311"/>
      <c r="BX40" s="311"/>
      <c r="BY40" s="311"/>
      <c r="BZ40" s="311"/>
      <c r="CA40" s="311"/>
      <c r="CB40" s="311"/>
      <c r="CC40" s="311"/>
      <c r="CD40" s="311"/>
      <c r="CE40" s="311"/>
      <c r="CF40" s="311"/>
      <c r="CG40" s="311"/>
      <c r="CH40" s="311"/>
      <c r="CI40" s="311"/>
      <c r="CJ40" s="311"/>
      <c r="CK40" s="311"/>
      <c r="CL40" s="311"/>
      <c r="CM40" s="311"/>
      <c r="CN40" s="311"/>
      <c r="CO40" s="311"/>
      <c r="CP40" s="311"/>
      <c r="CQ40" s="311"/>
      <c r="CR40" s="311"/>
      <c r="CS40" s="311"/>
      <c r="CT40" s="312"/>
      <c r="CU40" s="312"/>
      <c r="CV40" s="312"/>
      <c r="CW40" s="312"/>
      <c r="CX40" s="312"/>
      <c r="CY40" s="312"/>
      <c r="CZ40" s="312"/>
      <c r="DA40" s="312"/>
      <c r="DB40" s="312"/>
      <c r="DC40" s="312"/>
      <c r="DD40" s="312"/>
      <c r="DE40" s="312"/>
      <c r="DF40" s="312"/>
      <c r="DG40" s="312"/>
      <c r="DH40" s="312"/>
      <c r="DI40" s="312"/>
      <c r="DJ40" s="312"/>
      <c r="DK40" s="312"/>
      <c r="DL40" s="312"/>
      <c r="DM40" s="312"/>
      <c r="DN40" s="312"/>
      <c r="DO40" s="312"/>
      <c r="DP40" s="312"/>
      <c r="DQ40" s="312"/>
      <c r="DR40" s="312"/>
      <c r="DS40" s="312"/>
      <c r="DT40" s="311"/>
      <c r="DU40" s="311"/>
      <c r="DV40" s="311"/>
      <c r="DW40" s="311"/>
      <c r="DX40" s="311"/>
      <c r="DY40" s="311"/>
      <c r="DZ40" s="311"/>
      <c r="EA40" s="311"/>
      <c r="EB40" s="311"/>
      <c r="EC40" s="311"/>
      <c r="ED40" s="311"/>
      <c r="EE40" s="311"/>
      <c r="EF40" s="311"/>
      <c r="EG40" s="311"/>
      <c r="EH40" s="311"/>
      <c r="EI40" s="311"/>
      <c r="EJ40" s="311"/>
      <c r="EK40" s="311"/>
      <c r="EL40" s="311"/>
      <c r="EM40" s="311"/>
      <c r="EN40" s="311"/>
      <c r="EO40" s="311"/>
      <c r="EP40" s="311"/>
      <c r="EQ40" s="311"/>
      <c r="ER40" s="311"/>
      <c r="ES40" s="311"/>
      <c r="ET40" s="311"/>
      <c r="EU40" s="311"/>
      <c r="EV40" s="311"/>
      <c r="EW40" s="311"/>
      <c r="EX40" s="311"/>
      <c r="EY40" s="311"/>
      <c r="EZ40" s="311"/>
      <c r="FA40" s="311"/>
      <c r="FB40" s="311"/>
      <c r="FC40" s="311"/>
      <c r="FD40" s="311"/>
      <c r="FE40" s="311"/>
      <c r="FF40" s="311"/>
      <c r="FG40" s="311"/>
      <c r="FH40" s="311"/>
      <c r="FI40" s="311"/>
      <c r="FJ40" s="311"/>
      <c r="FK40" s="311"/>
      <c r="FL40" s="311"/>
    </row>
    <row r="41" customFormat="false" ht="12" hidden="false" customHeight="false" outlineLevel="0" collapsed="false">
      <c r="A41" s="310" t="s">
        <v>956</v>
      </c>
      <c r="B41" s="310"/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  <c r="BC41" s="310"/>
      <c r="BD41" s="310"/>
      <c r="BE41" s="310"/>
      <c r="BF41" s="310"/>
      <c r="BG41" s="310"/>
      <c r="BH41" s="310"/>
      <c r="BI41" s="310"/>
      <c r="BJ41" s="310"/>
      <c r="BK41" s="310"/>
      <c r="BL41" s="310"/>
      <c r="BM41" s="310"/>
      <c r="BN41" s="310"/>
      <c r="BO41" s="310"/>
      <c r="BP41" s="310"/>
      <c r="BQ41" s="310"/>
      <c r="BR41" s="310"/>
      <c r="BS41" s="310"/>
      <c r="BT41" s="311"/>
      <c r="BU41" s="311"/>
      <c r="BV41" s="311"/>
      <c r="BW41" s="311"/>
      <c r="BX41" s="311"/>
      <c r="BY41" s="311"/>
      <c r="BZ41" s="311"/>
      <c r="CA41" s="311"/>
      <c r="CB41" s="311"/>
      <c r="CC41" s="311"/>
      <c r="CD41" s="311"/>
      <c r="CE41" s="311"/>
      <c r="CF41" s="311"/>
      <c r="CG41" s="311"/>
      <c r="CH41" s="311"/>
      <c r="CI41" s="311"/>
      <c r="CJ41" s="311"/>
      <c r="CK41" s="311"/>
      <c r="CL41" s="311"/>
      <c r="CM41" s="311"/>
      <c r="CN41" s="311"/>
      <c r="CO41" s="311"/>
      <c r="CP41" s="311"/>
      <c r="CQ41" s="311"/>
      <c r="CR41" s="311"/>
      <c r="CS41" s="311"/>
      <c r="CT41" s="312"/>
      <c r="CU41" s="312"/>
      <c r="CV41" s="312"/>
      <c r="CW41" s="312"/>
      <c r="CX41" s="312"/>
      <c r="CY41" s="312"/>
      <c r="CZ41" s="312"/>
      <c r="DA41" s="312"/>
      <c r="DB41" s="312"/>
      <c r="DC41" s="312"/>
      <c r="DD41" s="312"/>
      <c r="DE41" s="312"/>
      <c r="DF41" s="312"/>
      <c r="DG41" s="312"/>
      <c r="DH41" s="312"/>
      <c r="DI41" s="312"/>
      <c r="DJ41" s="312"/>
      <c r="DK41" s="312"/>
      <c r="DL41" s="312"/>
      <c r="DM41" s="312"/>
      <c r="DN41" s="312"/>
      <c r="DO41" s="312"/>
      <c r="DP41" s="312"/>
      <c r="DQ41" s="312"/>
      <c r="DR41" s="312"/>
      <c r="DS41" s="312"/>
      <c r="DT41" s="311"/>
      <c r="DU41" s="311"/>
      <c r="DV41" s="311"/>
      <c r="DW41" s="311"/>
      <c r="DX41" s="311"/>
      <c r="DY41" s="311"/>
      <c r="DZ41" s="311"/>
      <c r="EA41" s="311"/>
      <c r="EB41" s="311"/>
      <c r="EC41" s="311"/>
      <c r="ED41" s="311"/>
      <c r="EE41" s="311"/>
      <c r="EF41" s="311"/>
      <c r="EG41" s="311"/>
      <c r="EH41" s="311"/>
      <c r="EI41" s="311"/>
      <c r="EJ41" s="311"/>
      <c r="EK41" s="311"/>
      <c r="EL41" s="311"/>
      <c r="EM41" s="311"/>
      <c r="EN41" s="311"/>
      <c r="EO41" s="311"/>
      <c r="EP41" s="311"/>
      <c r="EQ41" s="311"/>
      <c r="ER41" s="311"/>
      <c r="ES41" s="311"/>
      <c r="ET41" s="311"/>
      <c r="EU41" s="311"/>
      <c r="EV41" s="311"/>
      <c r="EW41" s="311"/>
      <c r="EX41" s="311"/>
      <c r="EY41" s="311"/>
      <c r="EZ41" s="311"/>
      <c r="FA41" s="311"/>
      <c r="FB41" s="311"/>
      <c r="FC41" s="311"/>
      <c r="FD41" s="311"/>
      <c r="FE41" s="311"/>
      <c r="FF41" s="311"/>
      <c r="FG41" s="311"/>
      <c r="FH41" s="311"/>
      <c r="FI41" s="311"/>
      <c r="FJ41" s="311"/>
      <c r="FK41" s="311"/>
      <c r="FL41" s="311"/>
    </row>
    <row r="42" customFormat="false" ht="12" hidden="false" customHeight="false" outlineLevel="0" collapsed="false">
      <c r="A42" s="308" t="s">
        <v>702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  <c r="AU42" s="308"/>
      <c r="AV42" s="308"/>
      <c r="AW42" s="308"/>
      <c r="AX42" s="308"/>
      <c r="AY42" s="308"/>
      <c r="AZ42" s="308"/>
      <c r="BA42" s="308"/>
      <c r="BB42" s="308"/>
      <c r="BC42" s="30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9"/>
      <c r="CH42" s="309"/>
      <c r="CI42" s="309"/>
      <c r="CJ42" s="309"/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11"/>
      <c r="DU42" s="311"/>
      <c r="DV42" s="311"/>
      <c r="DW42" s="311"/>
      <c r="DX42" s="311"/>
      <c r="DY42" s="311"/>
      <c r="DZ42" s="311"/>
      <c r="EA42" s="311"/>
      <c r="EB42" s="311"/>
      <c r="EC42" s="311"/>
      <c r="ED42" s="311"/>
      <c r="EE42" s="311"/>
      <c r="EF42" s="311"/>
      <c r="EG42" s="311"/>
      <c r="EH42" s="311"/>
      <c r="EI42" s="311"/>
      <c r="EJ42" s="311"/>
      <c r="EK42" s="311"/>
      <c r="EL42" s="311"/>
      <c r="EM42" s="311"/>
      <c r="EN42" s="311"/>
      <c r="EO42" s="311"/>
      <c r="EP42" s="311"/>
      <c r="EQ42" s="311"/>
      <c r="ER42" s="311"/>
      <c r="ES42" s="311"/>
      <c r="ET42" s="311"/>
      <c r="EU42" s="311"/>
      <c r="EV42" s="311"/>
      <c r="EW42" s="311"/>
      <c r="EX42" s="311"/>
      <c r="EY42" s="311"/>
      <c r="EZ42" s="311"/>
      <c r="FA42" s="311"/>
      <c r="FB42" s="311"/>
      <c r="FC42" s="311"/>
      <c r="FD42" s="311"/>
      <c r="FE42" s="311"/>
      <c r="FF42" s="311"/>
      <c r="FG42" s="311"/>
      <c r="FH42" s="311"/>
      <c r="FI42" s="311"/>
      <c r="FJ42" s="311"/>
      <c r="FK42" s="311"/>
      <c r="FL42" s="311"/>
    </row>
    <row r="43" s="55" customFormat="true" ht="12" hidden="false" customHeight="false" outlineLevel="0" collapsed="false">
      <c r="A43" s="319" t="s">
        <v>703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19"/>
      <c r="AI43" s="319"/>
      <c r="AJ43" s="319"/>
      <c r="AK43" s="319"/>
      <c r="AL43" s="319"/>
      <c r="AM43" s="319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19"/>
      <c r="BO43" s="319"/>
      <c r="BP43" s="319"/>
      <c r="BQ43" s="319"/>
      <c r="BR43" s="319"/>
      <c r="BS43" s="319"/>
      <c r="BT43" s="319"/>
      <c r="BU43" s="319"/>
      <c r="BV43" s="319"/>
      <c r="BW43" s="319"/>
      <c r="BX43" s="319"/>
      <c r="BY43" s="319"/>
      <c r="BZ43" s="319"/>
      <c r="CA43" s="319"/>
      <c r="CB43" s="319"/>
      <c r="CC43" s="319"/>
      <c r="CD43" s="319"/>
      <c r="CE43" s="319"/>
      <c r="CF43" s="319"/>
      <c r="CG43" s="307"/>
      <c r="CH43" s="307"/>
      <c r="CI43" s="307"/>
      <c r="CJ43" s="307"/>
      <c r="CK43" s="307"/>
      <c r="CL43" s="307"/>
      <c r="CM43" s="307"/>
      <c r="CN43" s="307"/>
      <c r="CO43" s="307"/>
      <c r="CP43" s="307"/>
      <c r="CQ43" s="307"/>
      <c r="CR43" s="307"/>
      <c r="CS43" s="307"/>
      <c r="CT43" s="307"/>
      <c r="CU43" s="307"/>
      <c r="CV43" s="307"/>
      <c r="CW43" s="307"/>
      <c r="CX43" s="307"/>
      <c r="CY43" s="307"/>
      <c r="CZ43" s="307"/>
      <c r="DA43" s="307"/>
      <c r="DB43" s="307"/>
      <c r="DC43" s="307"/>
      <c r="DD43" s="307"/>
      <c r="DE43" s="307"/>
      <c r="DF43" s="307"/>
      <c r="DG43" s="307"/>
      <c r="DH43" s="307"/>
      <c r="DI43" s="307"/>
      <c r="DJ43" s="307"/>
      <c r="DK43" s="307"/>
      <c r="DL43" s="307"/>
      <c r="DM43" s="307"/>
      <c r="DN43" s="307"/>
      <c r="DO43" s="307"/>
      <c r="DP43" s="307"/>
      <c r="DQ43" s="307"/>
      <c r="DR43" s="307"/>
      <c r="DS43" s="307"/>
      <c r="DT43" s="307"/>
      <c r="DU43" s="307"/>
      <c r="DV43" s="307"/>
      <c r="DW43" s="307"/>
      <c r="DX43" s="307"/>
      <c r="DY43" s="307"/>
      <c r="DZ43" s="307"/>
      <c r="EA43" s="307"/>
      <c r="EB43" s="307"/>
      <c r="EC43" s="307"/>
      <c r="ED43" s="307"/>
      <c r="EE43" s="307"/>
      <c r="EF43" s="307"/>
      <c r="EG43" s="307"/>
      <c r="EH43" s="307"/>
      <c r="EI43" s="307"/>
      <c r="EJ43" s="307"/>
      <c r="EK43" s="307"/>
      <c r="EL43" s="307"/>
      <c r="EM43" s="307"/>
      <c r="EN43" s="307"/>
      <c r="EO43" s="307"/>
      <c r="EP43" s="307"/>
      <c r="EQ43" s="307"/>
      <c r="ER43" s="307"/>
      <c r="ES43" s="307"/>
      <c r="ET43" s="307"/>
      <c r="EU43" s="307"/>
      <c r="EV43" s="307"/>
      <c r="EW43" s="307"/>
      <c r="EX43" s="307"/>
      <c r="EY43" s="307"/>
      <c r="EZ43" s="307"/>
      <c r="FA43" s="307"/>
      <c r="FB43" s="307"/>
      <c r="FC43" s="307"/>
      <c r="FD43" s="307"/>
      <c r="FE43" s="307"/>
      <c r="FF43" s="307"/>
      <c r="FG43" s="307"/>
      <c r="FH43" s="307"/>
      <c r="FI43" s="307"/>
      <c r="FJ43" s="307"/>
      <c r="FK43" s="307"/>
      <c r="FL43" s="307"/>
    </row>
    <row r="44" s="55" customFormat="true" ht="12" hidden="false" customHeight="false" outlineLevel="0" collapsed="false">
      <c r="A44" s="320" t="s">
        <v>704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  <c r="AJ44" s="320"/>
      <c r="AK44" s="320"/>
      <c r="AL44" s="320"/>
      <c r="AM44" s="320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320"/>
      <c r="BG44" s="320"/>
      <c r="BH44" s="320"/>
      <c r="BI44" s="320"/>
      <c r="BJ44" s="320"/>
      <c r="BK44" s="320"/>
      <c r="BL44" s="320"/>
      <c r="BM44" s="320"/>
      <c r="BN44" s="320"/>
      <c r="BO44" s="320"/>
      <c r="BP44" s="320"/>
      <c r="BQ44" s="320"/>
      <c r="BR44" s="320"/>
      <c r="BS44" s="320"/>
      <c r="BT44" s="320"/>
      <c r="BU44" s="320"/>
      <c r="BV44" s="320"/>
      <c r="BW44" s="320"/>
      <c r="BX44" s="320"/>
      <c r="BY44" s="320"/>
      <c r="BZ44" s="320"/>
      <c r="CA44" s="320"/>
      <c r="CB44" s="320"/>
      <c r="CC44" s="320"/>
      <c r="CD44" s="320"/>
      <c r="CE44" s="320"/>
      <c r="CF44" s="320"/>
      <c r="CG44" s="307"/>
      <c r="CH44" s="307"/>
      <c r="CI44" s="307"/>
      <c r="CJ44" s="307"/>
      <c r="CK44" s="307"/>
      <c r="CL44" s="307"/>
      <c r="CM44" s="307"/>
      <c r="CN44" s="307"/>
      <c r="CO44" s="307"/>
      <c r="CP44" s="307"/>
      <c r="CQ44" s="307"/>
      <c r="CR44" s="307"/>
      <c r="CS44" s="307"/>
      <c r="CT44" s="307"/>
      <c r="CU44" s="307"/>
      <c r="CV44" s="307"/>
      <c r="CW44" s="307"/>
      <c r="CX44" s="307"/>
      <c r="CY44" s="307"/>
      <c r="CZ44" s="307"/>
      <c r="DA44" s="307"/>
      <c r="DB44" s="307"/>
      <c r="DC44" s="307"/>
      <c r="DD44" s="307"/>
      <c r="DE44" s="307"/>
      <c r="DF44" s="307"/>
      <c r="DG44" s="307"/>
      <c r="DH44" s="307"/>
      <c r="DI44" s="307"/>
      <c r="DJ44" s="307"/>
      <c r="DK44" s="307"/>
      <c r="DL44" s="307"/>
      <c r="DM44" s="307"/>
      <c r="DN44" s="307"/>
      <c r="DO44" s="307"/>
      <c r="DP44" s="307"/>
      <c r="DQ44" s="307"/>
      <c r="DR44" s="307"/>
      <c r="DS44" s="307"/>
      <c r="DT44" s="307"/>
      <c r="DU44" s="307"/>
      <c r="DV44" s="307"/>
      <c r="DW44" s="307"/>
      <c r="DX44" s="307"/>
      <c r="DY44" s="307"/>
      <c r="DZ44" s="307"/>
      <c r="EA44" s="307"/>
      <c r="EB44" s="307"/>
      <c r="EC44" s="307"/>
      <c r="ED44" s="307"/>
      <c r="EE44" s="307"/>
      <c r="EF44" s="307"/>
      <c r="EG44" s="307"/>
      <c r="EH44" s="307"/>
      <c r="EI44" s="307"/>
      <c r="EJ44" s="307"/>
      <c r="EK44" s="307"/>
      <c r="EL44" s="307"/>
      <c r="EM44" s="307"/>
      <c r="EN44" s="307"/>
      <c r="EO44" s="307"/>
      <c r="EP44" s="307"/>
      <c r="EQ44" s="307"/>
      <c r="ER44" s="307"/>
      <c r="ES44" s="307"/>
      <c r="ET44" s="307"/>
      <c r="EU44" s="307"/>
      <c r="EV44" s="307"/>
      <c r="EW44" s="307"/>
      <c r="EX44" s="307"/>
      <c r="EY44" s="307"/>
      <c r="EZ44" s="307"/>
      <c r="FA44" s="307"/>
      <c r="FB44" s="307"/>
      <c r="FC44" s="307"/>
      <c r="FD44" s="307"/>
      <c r="FE44" s="307"/>
      <c r="FF44" s="307"/>
      <c r="FG44" s="307"/>
      <c r="FH44" s="307"/>
      <c r="FI44" s="307"/>
      <c r="FJ44" s="307"/>
      <c r="FK44" s="307"/>
      <c r="FL44" s="307"/>
    </row>
    <row r="45" s="55" customFormat="true" ht="12" hidden="false" customHeight="false" outlineLevel="0" collapsed="false">
      <c r="A45" s="318" t="s">
        <v>705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8"/>
      <c r="BD45" s="318"/>
      <c r="BE45" s="318"/>
      <c r="BF45" s="318"/>
      <c r="BG45" s="318"/>
      <c r="BH45" s="318"/>
      <c r="BI45" s="318"/>
      <c r="BJ45" s="318"/>
      <c r="BK45" s="318"/>
      <c r="BL45" s="318"/>
      <c r="BM45" s="318"/>
      <c r="BN45" s="318"/>
      <c r="BO45" s="318"/>
      <c r="BP45" s="318"/>
      <c r="BQ45" s="318"/>
      <c r="BR45" s="318"/>
      <c r="BS45" s="318"/>
      <c r="BT45" s="318"/>
      <c r="BU45" s="318"/>
      <c r="BV45" s="318"/>
      <c r="BW45" s="318"/>
      <c r="BX45" s="318"/>
      <c r="BY45" s="318"/>
      <c r="BZ45" s="318"/>
      <c r="CA45" s="318"/>
      <c r="CB45" s="318"/>
      <c r="CC45" s="318"/>
      <c r="CD45" s="318"/>
      <c r="CE45" s="318"/>
      <c r="CF45" s="318"/>
      <c r="CG45" s="307"/>
      <c r="CH45" s="307"/>
      <c r="CI45" s="307"/>
      <c r="CJ45" s="307"/>
      <c r="CK45" s="307"/>
      <c r="CL45" s="307"/>
      <c r="CM45" s="307"/>
      <c r="CN45" s="307"/>
      <c r="CO45" s="307"/>
      <c r="CP45" s="307"/>
      <c r="CQ45" s="307"/>
      <c r="CR45" s="307"/>
      <c r="CS45" s="307"/>
      <c r="CT45" s="307"/>
      <c r="CU45" s="307"/>
      <c r="CV45" s="307"/>
      <c r="CW45" s="307"/>
      <c r="CX45" s="307"/>
      <c r="CY45" s="307"/>
      <c r="CZ45" s="307"/>
      <c r="DA45" s="307"/>
      <c r="DB45" s="307"/>
      <c r="DC45" s="307"/>
      <c r="DD45" s="307"/>
      <c r="DE45" s="307"/>
      <c r="DF45" s="307"/>
      <c r="DG45" s="307"/>
      <c r="DH45" s="307"/>
      <c r="DI45" s="307"/>
      <c r="DJ45" s="307"/>
      <c r="DK45" s="307"/>
      <c r="DL45" s="307"/>
      <c r="DM45" s="307"/>
      <c r="DN45" s="307"/>
      <c r="DO45" s="307"/>
      <c r="DP45" s="307"/>
      <c r="DQ45" s="307"/>
      <c r="DR45" s="307"/>
      <c r="DS45" s="307"/>
      <c r="DT45" s="307"/>
      <c r="DU45" s="307"/>
      <c r="DV45" s="307"/>
      <c r="DW45" s="307"/>
      <c r="DX45" s="307"/>
      <c r="DY45" s="307"/>
      <c r="DZ45" s="307"/>
      <c r="EA45" s="307"/>
      <c r="EB45" s="307"/>
      <c r="EC45" s="307"/>
      <c r="ED45" s="307"/>
      <c r="EE45" s="307"/>
      <c r="EF45" s="307"/>
      <c r="EG45" s="307"/>
      <c r="EH45" s="307"/>
      <c r="EI45" s="307"/>
      <c r="EJ45" s="307"/>
      <c r="EK45" s="307"/>
      <c r="EL45" s="307"/>
      <c r="EM45" s="307"/>
      <c r="EN45" s="307"/>
      <c r="EO45" s="307"/>
      <c r="EP45" s="307"/>
      <c r="EQ45" s="307"/>
      <c r="ER45" s="307"/>
      <c r="ES45" s="307"/>
      <c r="ET45" s="307"/>
      <c r="EU45" s="307"/>
      <c r="EV45" s="307"/>
      <c r="EW45" s="307"/>
      <c r="EX45" s="307"/>
      <c r="EY45" s="307"/>
      <c r="EZ45" s="307"/>
      <c r="FA45" s="307"/>
      <c r="FB45" s="307"/>
      <c r="FC45" s="307"/>
      <c r="FD45" s="307"/>
      <c r="FE45" s="307"/>
      <c r="FF45" s="307"/>
      <c r="FG45" s="307"/>
      <c r="FH45" s="307"/>
      <c r="FI45" s="307"/>
      <c r="FJ45" s="307"/>
      <c r="FK45" s="307"/>
      <c r="FL45" s="307"/>
    </row>
    <row r="46" customFormat="false" ht="12" hidden="false" customHeight="false" outlineLevel="0" collapsed="false">
      <c r="A46" s="310" t="s">
        <v>706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310"/>
      <c r="AY46" s="310"/>
      <c r="AZ46" s="310"/>
      <c r="BA46" s="310"/>
      <c r="BB46" s="310"/>
      <c r="BC46" s="310"/>
      <c r="BD46" s="310"/>
      <c r="BE46" s="310"/>
      <c r="BF46" s="310"/>
      <c r="BG46" s="310"/>
      <c r="BH46" s="310"/>
      <c r="BI46" s="310"/>
      <c r="BJ46" s="310"/>
      <c r="BK46" s="310"/>
      <c r="BL46" s="310"/>
      <c r="BM46" s="310"/>
      <c r="BN46" s="310"/>
      <c r="BO46" s="310"/>
      <c r="BP46" s="310"/>
      <c r="BQ46" s="310"/>
      <c r="BR46" s="310"/>
      <c r="BS46" s="310"/>
      <c r="BT46" s="311"/>
      <c r="BU46" s="311"/>
      <c r="BV46" s="311"/>
      <c r="BW46" s="311"/>
      <c r="BX46" s="311"/>
      <c r="BY46" s="311"/>
      <c r="BZ46" s="311"/>
      <c r="CA46" s="311"/>
      <c r="CB46" s="311"/>
      <c r="CC46" s="311"/>
      <c r="CD46" s="311"/>
      <c r="CE46" s="311"/>
      <c r="CF46" s="311"/>
      <c r="CG46" s="311"/>
      <c r="CH46" s="311"/>
      <c r="CI46" s="311"/>
      <c r="CJ46" s="311"/>
      <c r="CK46" s="311"/>
      <c r="CL46" s="311"/>
      <c r="CM46" s="311"/>
      <c r="CN46" s="311"/>
      <c r="CO46" s="311"/>
      <c r="CP46" s="311"/>
      <c r="CQ46" s="311"/>
      <c r="CR46" s="311"/>
      <c r="CS46" s="311"/>
      <c r="CT46" s="312"/>
      <c r="CU46" s="312"/>
      <c r="CV46" s="312"/>
      <c r="CW46" s="312"/>
      <c r="CX46" s="312"/>
      <c r="CY46" s="312"/>
      <c r="CZ46" s="312"/>
      <c r="DA46" s="312"/>
      <c r="DB46" s="312"/>
      <c r="DC46" s="312"/>
      <c r="DD46" s="312"/>
      <c r="DE46" s="312"/>
      <c r="DF46" s="312"/>
      <c r="DG46" s="312"/>
      <c r="DH46" s="312"/>
      <c r="DI46" s="312"/>
      <c r="DJ46" s="312"/>
      <c r="DK46" s="312"/>
      <c r="DL46" s="312"/>
      <c r="DM46" s="312"/>
      <c r="DN46" s="312"/>
      <c r="DO46" s="312"/>
      <c r="DP46" s="312"/>
      <c r="DQ46" s="312"/>
      <c r="DR46" s="312"/>
      <c r="DS46" s="312"/>
      <c r="DT46" s="311"/>
      <c r="DU46" s="311"/>
      <c r="DV46" s="311"/>
      <c r="DW46" s="311"/>
      <c r="DX46" s="311"/>
      <c r="DY46" s="311"/>
      <c r="DZ46" s="311"/>
      <c r="EA46" s="311"/>
      <c r="EB46" s="311"/>
      <c r="EC46" s="311"/>
      <c r="ED46" s="311"/>
      <c r="EE46" s="311"/>
      <c r="EF46" s="311"/>
      <c r="EG46" s="311"/>
      <c r="EH46" s="311"/>
      <c r="EI46" s="311"/>
      <c r="EJ46" s="311"/>
      <c r="EK46" s="311"/>
      <c r="EL46" s="311"/>
      <c r="EM46" s="311"/>
      <c r="EN46" s="311"/>
      <c r="EO46" s="311"/>
      <c r="EP46" s="311"/>
      <c r="EQ46" s="311"/>
      <c r="ER46" s="311"/>
      <c r="ES46" s="311"/>
      <c r="ET46" s="311"/>
      <c r="EU46" s="311"/>
      <c r="EV46" s="311"/>
      <c r="EW46" s="311"/>
      <c r="EX46" s="311"/>
      <c r="EY46" s="311"/>
      <c r="EZ46" s="311"/>
      <c r="FA46" s="311"/>
      <c r="FB46" s="311"/>
      <c r="FC46" s="311"/>
      <c r="FD46" s="311"/>
      <c r="FE46" s="311"/>
      <c r="FF46" s="311"/>
      <c r="FG46" s="311"/>
      <c r="FH46" s="311"/>
      <c r="FI46" s="311"/>
      <c r="FJ46" s="311"/>
      <c r="FK46" s="311"/>
      <c r="FL46" s="311"/>
    </row>
    <row r="47" customFormat="false" ht="12" hidden="false" customHeight="false" outlineLevel="0" collapsed="false">
      <c r="A47" s="310" t="s">
        <v>707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  <c r="BG47" s="310"/>
      <c r="BH47" s="310"/>
      <c r="BI47" s="310"/>
      <c r="BJ47" s="310"/>
      <c r="BK47" s="310"/>
      <c r="BL47" s="310"/>
      <c r="BM47" s="310"/>
      <c r="BN47" s="310"/>
      <c r="BO47" s="310"/>
      <c r="BP47" s="310"/>
      <c r="BQ47" s="310"/>
      <c r="BR47" s="310"/>
      <c r="BS47" s="310"/>
      <c r="BT47" s="311"/>
      <c r="BU47" s="311"/>
      <c r="BV47" s="311"/>
      <c r="BW47" s="311"/>
      <c r="BX47" s="311"/>
      <c r="BY47" s="311"/>
      <c r="BZ47" s="311"/>
      <c r="CA47" s="311"/>
      <c r="CB47" s="311"/>
      <c r="CC47" s="311"/>
      <c r="CD47" s="311"/>
      <c r="CE47" s="311"/>
      <c r="CF47" s="311"/>
      <c r="CG47" s="311"/>
      <c r="CH47" s="311"/>
      <c r="CI47" s="311"/>
      <c r="CJ47" s="311"/>
      <c r="CK47" s="311"/>
      <c r="CL47" s="311"/>
      <c r="CM47" s="311"/>
      <c r="CN47" s="311"/>
      <c r="CO47" s="311"/>
      <c r="CP47" s="311"/>
      <c r="CQ47" s="311"/>
      <c r="CR47" s="311"/>
      <c r="CS47" s="311"/>
      <c r="CT47" s="312"/>
      <c r="CU47" s="312"/>
      <c r="CV47" s="312"/>
      <c r="CW47" s="312"/>
      <c r="CX47" s="312"/>
      <c r="CY47" s="312"/>
      <c r="CZ47" s="312"/>
      <c r="DA47" s="312"/>
      <c r="DB47" s="312"/>
      <c r="DC47" s="312"/>
      <c r="DD47" s="312"/>
      <c r="DE47" s="312"/>
      <c r="DF47" s="312"/>
      <c r="DG47" s="312"/>
      <c r="DH47" s="312"/>
      <c r="DI47" s="312"/>
      <c r="DJ47" s="312"/>
      <c r="DK47" s="312"/>
      <c r="DL47" s="312"/>
      <c r="DM47" s="312"/>
      <c r="DN47" s="312"/>
      <c r="DO47" s="312"/>
      <c r="DP47" s="312"/>
      <c r="DQ47" s="312"/>
      <c r="DR47" s="312"/>
      <c r="DS47" s="312"/>
      <c r="DT47" s="311"/>
      <c r="DU47" s="311"/>
      <c r="DV47" s="311"/>
      <c r="DW47" s="311"/>
      <c r="DX47" s="311"/>
      <c r="DY47" s="311"/>
      <c r="DZ47" s="311"/>
      <c r="EA47" s="311"/>
      <c r="EB47" s="311"/>
      <c r="EC47" s="311"/>
      <c r="ED47" s="311"/>
      <c r="EE47" s="311"/>
      <c r="EF47" s="311"/>
      <c r="EG47" s="311"/>
      <c r="EH47" s="311"/>
      <c r="EI47" s="311"/>
      <c r="EJ47" s="311"/>
      <c r="EK47" s="311"/>
      <c r="EL47" s="311"/>
      <c r="EM47" s="311"/>
      <c r="EN47" s="311"/>
      <c r="EO47" s="311"/>
      <c r="EP47" s="311"/>
      <c r="EQ47" s="311"/>
      <c r="ER47" s="311"/>
      <c r="ES47" s="311"/>
      <c r="ET47" s="311"/>
      <c r="EU47" s="311"/>
      <c r="EV47" s="311"/>
      <c r="EW47" s="311"/>
      <c r="EX47" s="311"/>
      <c r="EY47" s="311"/>
      <c r="EZ47" s="311"/>
      <c r="FA47" s="311"/>
      <c r="FB47" s="311"/>
      <c r="FC47" s="311"/>
      <c r="FD47" s="311"/>
      <c r="FE47" s="311"/>
      <c r="FF47" s="311"/>
      <c r="FG47" s="311"/>
      <c r="FH47" s="311"/>
      <c r="FI47" s="311"/>
      <c r="FJ47" s="311"/>
      <c r="FK47" s="311"/>
      <c r="FL47" s="311"/>
    </row>
    <row r="48" customFormat="false" ht="12" hidden="false" customHeight="false" outlineLevel="0" collapsed="false">
      <c r="A48" s="308" t="s">
        <v>708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08"/>
      <c r="BD48" s="308"/>
      <c r="BE48" s="308"/>
      <c r="BF48" s="308"/>
      <c r="BG48" s="308"/>
      <c r="BH48" s="308"/>
      <c r="BI48" s="308"/>
      <c r="BJ48" s="308"/>
      <c r="BK48" s="308"/>
      <c r="BL48" s="308"/>
      <c r="BM48" s="308"/>
      <c r="BN48" s="308"/>
      <c r="BO48" s="308"/>
      <c r="BP48" s="308"/>
      <c r="BQ48" s="308"/>
      <c r="BR48" s="308"/>
      <c r="BS48" s="308"/>
      <c r="BT48" s="308"/>
      <c r="BU48" s="308"/>
      <c r="BV48" s="308"/>
      <c r="BW48" s="308"/>
      <c r="BX48" s="308"/>
      <c r="BY48" s="308"/>
      <c r="BZ48" s="308"/>
      <c r="CA48" s="308"/>
      <c r="CB48" s="308"/>
      <c r="CC48" s="308"/>
      <c r="CD48" s="308"/>
      <c r="CE48" s="308"/>
      <c r="CF48" s="308"/>
      <c r="CG48" s="309"/>
      <c r="CH48" s="309"/>
      <c r="CI48" s="309"/>
      <c r="CJ48" s="309"/>
      <c r="CK48" s="309"/>
      <c r="CL48" s="309"/>
      <c r="CM48" s="309"/>
      <c r="CN48" s="309"/>
      <c r="CO48" s="309"/>
      <c r="CP48" s="309"/>
      <c r="CQ48" s="309"/>
      <c r="CR48" s="309"/>
      <c r="CS48" s="309"/>
      <c r="CT48" s="309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  <c r="DF48" s="309"/>
      <c r="DG48" s="309"/>
      <c r="DH48" s="309"/>
      <c r="DI48" s="309"/>
      <c r="DJ48" s="309"/>
      <c r="DK48" s="309"/>
      <c r="DL48" s="309"/>
      <c r="DM48" s="309"/>
      <c r="DN48" s="309"/>
      <c r="DO48" s="309"/>
      <c r="DP48" s="309"/>
      <c r="DQ48" s="309"/>
      <c r="DR48" s="309"/>
      <c r="DS48" s="309"/>
      <c r="DT48" s="311"/>
      <c r="DU48" s="311"/>
      <c r="DV48" s="311"/>
      <c r="DW48" s="311"/>
      <c r="DX48" s="311"/>
      <c r="DY48" s="311"/>
      <c r="DZ48" s="311"/>
      <c r="EA48" s="311"/>
      <c r="EB48" s="311"/>
      <c r="EC48" s="311"/>
      <c r="ED48" s="311"/>
      <c r="EE48" s="311"/>
      <c r="EF48" s="311"/>
      <c r="EG48" s="311"/>
      <c r="EH48" s="311"/>
      <c r="EI48" s="311"/>
      <c r="EJ48" s="311"/>
      <c r="EK48" s="311"/>
      <c r="EL48" s="311"/>
      <c r="EM48" s="311"/>
      <c r="EN48" s="311"/>
      <c r="EO48" s="311"/>
      <c r="EP48" s="311"/>
      <c r="EQ48" s="311"/>
      <c r="ER48" s="311"/>
      <c r="ES48" s="311"/>
      <c r="ET48" s="311"/>
      <c r="EU48" s="311"/>
      <c r="EV48" s="311"/>
      <c r="EW48" s="311"/>
      <c r="EX48" s="311"/>
      <c r="EY48" s="311"/>
      <c r="EZ48" s="311"/>
      <c r="FA48" s="311"/>
      <c r="FB48" s="311"/>
      <c r="FC48" s="311"/>
      <c r="FD48" s="311"/>
      <c r="FE48" s="311"/>
      <c r="FF48" s="311"/>
      <c r="FG48" s="311"/>
      <c r="FH48" s="311"/>
      <c r="FI48" s="311"/>
      <c r="FJ48" s="311"/>
      <c r="FK48" s="311"/>
      <c r="FL48" s="311"/>
    </row>
    <row r="49" customFormat="false" ht="12" hidden="false" customHeight="false" outlineLevel="0" collapsed="false">
      <c r="A49" s="306" t="s">
        <v>709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6"/>
      <c r="BG49" s="306"/>
      <c r="BH49" s="306"/>
      <c r="BI49" s="306"/>
      <c r="BJ49" s="306"/>
      <c r="BK49" s="306"/>
      <c r="BL49" s="306"/>
      <c r="BM49" s="306"/>
      <c r="BN49" s="306"/>
      <c r="BO49" s="306"/>
      <c r="BP49" s="306"/>
      <c r="BQ49" s="306"/>
      <c r="BR49" s="306"/>
      <c r="BS49" s="306"/>
      <c r="BT49" s="306"/>
      <c r="BU49" s="306"/>
      <c r="BV49" s="306"/>
      <c r="BW49" s="306"/>
      <c r="BX49" s="306"/>
      <c r="BY49" s="306"/>
      <c r="BZ49" s="306"/>
      <c r="CA49" s="306"/>
      <c r="CB49" s="306"/>
      <c r="CC49" s="306"/>
      <c r="CD49" s="306"/>
      <c r="CE49" s="306"/>
      <c r="CF49" s="306"/>
      <c r="CG49" s="307"/>
      <c r="CH49" s="307"/>
      <c r="CI49" s="307"/>
      <c r="CJ49" s="307"/>
      <c r="CK49" s="307"/>
      <c r="CL49" s="307"/>
      <c r="CM49" s="307"/>
      <c r="CN49" s="307"/>
      <c r="CO49" s="307"/>
      <c r="CP49" s="307"/>
      <c r="CQ49" s="307"/>
      <c r="CR49" s="307"/>
      <c r="CS49" s="307"/>
      <c r="CT49" s="307"/>
      <c r="CU49" s="307"/>
      <c r="CV49" s="307"/>
      <c r="CW49" s="307"/>
      <c r="CX49" s="307"/>
      <c r="CY49" s="307"/>
      <c r="CZ49" s="307"/>
      <c r="DA49" s="307"/>
      <c r="DB49" s="307"/>
      <c r="DC49" s="307"/>
      <c r="DD49" s="307"/>
      <c r="DE49" s="307"/>
      <c r="DF49" s="307"/>
      <c r="DG49" s="307"/>
      <c r="DH49" s="307"/>
      <c r="DI49" s="307"/>
      <c r="DJ49" s="307"/>
      <c r="DK49" s="307"/>
      <c r="DL49" s="307"/>
      <c r="DM49" s="307"/>
      <c r="DN49" s="307"/>
      <c r="DO49" s="307"/>
      <c r="DP49" s="307"/>
      <c r="DQ49" s="307"/>
      <c r="DR49" s="307"/>
      <c r="DS49" s="307"/>
      <c r="DT49" s="307"/>
      <c r="DU49" s="307"/>
      <c r="DV49" s="307"/>
      <c r="DW49" s="307"/>
      <c r="DX49" s="307"/>
      <c r="DY49" s="307"/>
      <c r="DZ49" s="307"/>
      <c r="EA49" s="307"/>
      <c r="EB49" s="307"/>
      <c r="EC49" s="307"/>
      <c r="ED49" s="307"/>
      <c r="EE49" s="307"/>
      <c r="EF49" s="307"/>
      <c r="EG49" s="307"/>
      <c r="EH49" s="307"/>
      <c r="EI49" s="307"/>
      <c r="EJ49" s="307"/>
      <c r="EK49" s="307"/>
      <c r="EL49" s="307"/>
      <c r="EM49" s="307"/>
      <c r="EN49" s="307"/>
      <c r="EO49" s="307"/>
      <c r="EP49" s="307"/>
      <c r="EQ49" s="307"/>
      <c r="ER49" s="307"/>
      <c r="ES49" s="307"/>
      <c r="ET49" s="307"/>
      <c r="EU49" s="307"/>
      <c r="EV49" s="307"/>
      <c r="EW49" s="307"/>
      <c r="EX49" s="307"/>
      <c r="EY49" s="307"/>
      <c r="EZ49" s="307"/>
      <c r="FA49" s="307"/>
      <c r="FB49" s="307"/>
      <c r="FC49" s="307"/>
      <c r="FD49" s="307"/>
      <c r="FE49" s="307"/>
      <c r="FF49" s="307"/>
      <c r="FG49" s="307"/>
      <c r="FH49" s="307"/>
      <c r="FI49" s="307"/>
      <c r="FJ49" s="307"/>
      <c r="FK49" s="307"/>
      <c r="FL49" s="307"/>
    </row>
    <row r="50" customFormat="false" ht="12" hidden="false" customHeight="false" outlineLevel="0" collapsed="false">
      <c r="A50" s="308" t="s">
        <v>710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8"/>
      <c r="BC50" s="308"/>
      <c r="BD50" s="308"/>
      <c r="BE50" s="308"/>
      <c r="BF50" s="308"/>
      <c r="BG50" s="308"/>
      <c r="BH50" s="308"/>
      <c r="BI50" s="308"/>
      <c r="BJ50" s="308"/>
      <c r="BK50" s="308"/>
      <c r="BL50" s="308"/>
      <c r="BM50" s="308"/>
      <c r="BN50" s="308"/>
      <c r="BO50" s="308"/>
      <c r="BP50" s="308"/>
      <c r="BQ50" s="308"/>
      <c r="BR50" s="308"/>
      <c r="BS50" s="308"/>
      <c r="BT50" s="308"/>
      <c r="BU50" s="308"/>
      <c r="BV50" s="308"/>
      <c r="BW50" s="308"/>
      <c r="BX50" s="308"/>
      <c r="BY50" s="308"/>
      <c r="BZ50" s="308"/>
      <c r="CA50" s="308"/>
      <c r="CB50" s="308"/>
      <c r="CC50" s="308"/>
      <c r="CD50" s="308"/>
      <c r="CE50" s="308"/>
      <c r="CF50" s="308"/>
      <c r="CG50" s="307"/>
      <c r="CH50" s="307"/>
      <c r="CI50" s="307"/>
      <c r="CJ50" s="307"/>
      <c r="CK50" s="307"/>
      <c r="CL50" s="307"/>
      <c r="CM50" s="307"/>
      <c r="CN50" s="307"/>
      <c r="CO50" s="307"/>
      <c r="CP50" s="307"/>
      <c r="CQ50" s="307"/>
      <c r="CR50" s="307"/>
      <c r="CS50" s="307"/>
      <c r="CT50" s="307"/>
      <c r="CU50" s="307"/>
      <c r="CV50" s="307"/>
      <c r="CW50" s="307"/>
      <c r="CX50" s="307"/>
      <c r="CY50" s="307"/>
      <c r="CZ50" s="307"/>
      <c r="DA50" s="307"/>
      <c r="DB50" s="307"/>
      <c r="DC50" s="307"/>
      <c r="DD50" s="307"/>
      <c r="DE50" s="307"/>
      <c r="DF50" s="307"/>
      <c r="DG50" s="307"/>
      <c r="DH50" s="307"/>
      <c r="DI50" s="307"/>
      <c r="DJ50" s="307"/>
      <c r="DK50" s="307"/>
      <c r="DL50" s="307"/>
      <c r="DM50" s="307"/>
      <c r="DN50" s="307"/>
      <c r="DO50" s="307"/>
      <c r="DP50" s="307"/>
      <c r="DQ50" s="307"/>
      <c r="DR50" s="307"/>
      <c r="DS50" s="307"/>
      <c r="DT50" s="307"/>
      <c r="DU50" s="307"/>
      <c r="DV50" s="307"/>
      <c r="DW50" s="307"/>
      <c r="DX50" s="307"/>
      <c r="DY50" s="307"/>
      <c r="DZ50" s="307"/>
      <c r="EA50" s="307"/>
      <c r="EB50" s="307"/>
      <c r="EC50" s="307"/>
      <c r="ED50" s="307"/>
      <c r="EE50" s="307"/>
      <c r="EF50" s="307"/>
      <c r="EG50" s="307"/>
      <c r="EH50" s="307"/>
      <c r="EI50" s="307"/>
      <c r="EJ50" s="307"/>
      <c r="EK50" s="307"/>
      <c r="EL50" s="307"/>
      <c r="EM50" s="307"/>
      <c r="EN50" s="307"/>
      <c r="EO50" s="307"/>
      <c r="EP50" s="307"/>
      <c r="EQ50" s="307"/>
      <c r="ER50" s="307"/>
      <c r="ES50" s="307"/>
      <c r="ET50" s="307"/>
      <c r="EU50" s="307"/>
      <c r="EV50" s="307"/>
      <c r="EW50" s="307"/>
      <c r="EX50" s="307"/>
      <c r="EY50" s="307"/>
      <c r="EZ50" s="307"/>
      <c r="FA50" s="307"/>
      <c r="FB50" s="307"/>
      <c r="FC50" s="307"/>
      <c r="FD50" s="307"/>
      <c r="FE50" s="307"/>
      <c r="FF50" s="307"/>
      <c r="FG50" s="307"/>
      <c r="FH50" s="307"/>
      <c r="FI50" s="307"/>
      <c r="FJ50" s="307"/>
      <c r="FK50" s="307"/>
      <c r="FL50" s="307"/>
    </row>
    <row r="51" customFormat="false" ht="12" hidden="false" customHeight="false" outlineLevel="0" collapsed="false">
      <c r="A51" s="310" t="s">
        <v>711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0"/>
      <c r="AN51" s="310"/>
      <c r="AO51" s="310"/>
      <c r="AP51" s="310"/>
      <c r="AQ51" s="310"/>
      <c r="AR51" s="310"/>
      <c r="AS51" s="310"/>
      <c r="AT51" s="310"/>
      <c r="AU51" s="310"/>
      <c r="AV51" s="310"/>
      <c r="AW51" s="310"/>
      <c r="AX51" s="310"/>
      <c r="AY51" s="310"/>
      <c r="AZ51" s="310"/>
      <c r="BA51" s="310"/>
      <c r="BB51" s="310"/>
      <c r="BC51" s="310"/>
      <c r="BD51" s="310"/>
      <c r="BE51" s="310"/>
      <c r="BF51" s="310"/>
      <c r="BG51" s="310"/>
      <c r="BH51" s="310"/>
      <c r="BI51" s="310"/>
      <c r="BJ51" s="310"/>
      <c r="BK51" s="310"/>
      <c r="BL51" s="310"/>
      <c r="BM51" s="310"/>
      <c r="BN51" s="310"/>
      <c r="BO51" s="310"/>
      <c r="BP51" s="310"/>
      <c r="BQ51" s="310"/>
      <c r="BR51" s="310"/>
      <c r="BS51" s="310"/>
      <c r="BT51" s="311"/>
      <c r="BU51" s="311"/>
      <c r="BV51" s="311"/>
      <c r="BW51" s="311"/>
      <c r="BX51" s="311"/>
      <c r="BY51" s="311"/>
      <c r="BZ51" s="311"/>
      <c r="CA51" s="311"/>
      <c r="CB51" s="311"/>
      <c r="CC51" s="311"/>
      <c r="CD51" s="311"/>
      <c r="CE51" s="311"/>
      <c r="CF51" s="311"/>
      <c r="CG51" s="311"/>
      <c r="CH51" s="311"/>
      <c r="CI51" s="311"/>
      <c r="CJ51" s="311"/>
      <c r="CK51" s="311"/>
      <c r="CL51" s="311"/>
      <c r="CM51" s="311"/>
      <c r="CN51" s="311"/>
      <c r="CO51" s="311"/>
      <c r="CP51" s="311"/>
      <c r="CQ51" s="311"/>
      <c r="CR51" s="311"/>
      <c r="CS51" s="311"/>
      <c r="CT51" s="312"/>
      <c r="CU51" s="312"/>
      <c r="CV51" s="312"/>
      <c r="CW51" s="312"/>
      <c r="CX51" s="312"/>
      <c r="CY51" s="312"/>
      <c r="CZ51" s="312"/>
      <c r="DA51" s="312"/>
      <c r="DB51" s="312"/>
      <c r="DC51" s="312"/>
      <c r="DD51" s="312"/>
      <c r="DE51" s="312"/>
      <c r="DF51" s="312"/>
      <c r="DG51" s="312"/>
      <c r="DH51" s="312"/>
      <c r="DI51" s="312"/>
      <c r="DJ51" s="312"/>
      <c r="DK51" s="312"/>
      <c r="DL51" s="312"/>
      <c r="DM51" s="312"/>
      <c r="DN51" s="312"/>
      <c r="DO51" s="312"/>
      <c r="DP51" s="312"/>
      <c r="DQ51" s="312"/>
      <c r="DR51" s="312"/>
      <c r="DS51" s="312"/>
      <c r="DT51" s="311"/>
      <c r="DU51" s="311"/>
      <c r="DV51" s="311"/>
      <c r="DW51" s="311"/>
      <c r="DX51" s="311"/>
      <c r="DY51" s="311"/>
      <c r="DZ51" s="311"/>
      <c r="EA51" s="311"/>
      <c r="EB51" s="311"/>
      <c r="EC51" s="311"/>
      <c r="ED51" s="311"/>
      <c r="EE51" s="311"/>
      <c r="EF51" s="311"/>
      <c r="EG51" s="311"/>
      <c r="EH51" s="311"/>
      <c r="EI51" s="311"/>
      <c r="EJ51" s="311"/>
      <c r="EK51" s="311"/>
      <c r="EL51" s="311"/>
      <c r="EM51" s="311"/>
      <c r="EN51" s="311"/>
      <c r="EO51" s="311"/>
      <c r="EP51" s="311"/>
      <c r="EQ51" s="311"/>
      <c r="ER51" s="311"/>
      <c r="ES51" s="311"/>
      <c r="ET51" s="311"/>
      <c r="EU51" s="311"/>
      <c r="EV51" s="311"/>
      <c r="EW51" s="311"/>
      <c r="EX51" s="311"/>
      <c r="EY51" s="311"/>
      <c r="EZ51" s="311"/>
      <c r="FA51" s="311"/>
      <c r="FB51" s="311"/>
      <c r="FC51" s="311"/>
      <c r="FD51" s="311"/>
      <c r="FE51" s="311"/>
      <c r="FF51" s="311"/>
      <c r="FG51" s="311"/>
      <c r="FH51" s="311"/>
      <c r="FI51" s="311"/>
      <c r="FJ51" s="311"/>
      <c r="FK51" s="311"/>
      <c r="FL51" s="311"/>
    </row>
    <row r="52" customFormat="false" ht="12" hidden="false" customHeight="false" outlineLevel="0" collapsed="false">
      <c r="A52" s="310" t="s">
        <v>712</v>
      </c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0"/>
      <c r="AN52" s="310"/>
      <c r="AO52" s="310"/>
      <c r="AP52" s="310"/>
      <c r="AQ52" s="310"/>
      <c r="AR52" s="310"/>
      <c r="AS52" s="310"/>
      <c r="AT52" s="310"/>
      <c r="AU52" s="310"/>
      <c r="AV52" s="310"/>
      <c r="AW52" s="310"/>
      <c r="AX52" s="310"/>
      <c r="AY52" s="310"/>
      <c r="AZ52" s="310"/>
      <c r="BA52" s="310"/>
      <c r="BB52" s="310"/>
      <c r="BC52" s="310"/>
      <c r="BD52" s="310"/>
      <c r="BE52" s="310"/>
      <c r="BF52" s="310"/>
      <c r="BG52" s="310"/>
      <c r="BH52" s="310"/>
      <c r="BI52" s="310"/>
      <c r="BJ52" s="310"/>
      <c r="BK52" s="310"/>
      <c r="BL52" s="310"/>
      <c r="BM52" s="310"/>
      <c r="BN52" s="310"/>
      <c r="BO52" s="310"/>
      <c r="BP52" s="310"/>
      <c r="BQ52" s="310"/>
      <c r="BR52" s="310"/>
      <c r="BS52" s="310"/>
      <c r="BT52" s="311"/>
      <c r="BU52" s="311"/>
      <c r="BV52" s="311"/>
      <c r="BW52" s="311"/>
      <c r="BX52" s="311"/>
      <c r="BY52" s="311"/>
      <c r="BZ52" s="311"/>
      <c r="CA52" s="311"/>
      <c r="CB52" s="311"/>
      <c r="CC52" s="311"/>
      <c r="CD52" s="311"/>
      <c r="CE52" s="311"/>
      <c r="CF52" s="311"/>
      <c r="CG52" s="311"/>
      <c r="CH52" s="311"/>
      <c r="CI52" s="311"/>
      <c r="CJ52" s="311"/>
      <c r="CK52" s="311"/>
      <c r="CL52" s="311"/>
      <c r="CM52" s="311"/>
      <c r="CN52" s="311"/>
      <c r="CO52" s="311"/>
      <c r="CP52" s="311"/>
      <c r="CQ52" s="311"/>
      <c r="CR52" s="311"/>
      <c r="CS52" s="311"/>
      <c r="CT52" s="312"/>
      <c r="CU52" s="312"/>
      <c r="CV52" s="312"/>
      <c r="CW52" s="312"/>
      <c r="CX52" s="312"/>
      <c r="CY52" s="312"/>
      <c r="CZ52" s="312"/>
      <c r="DA52" s="312"/>
      <c r="DB52" s="312"/>
      <c r="DC52" s="312"/>
      <c r="DD52" s="312"/>
      <c r="DE52" s="312"/>
      <c r="DF52" s="312"/>
      <c r="DG52" s="312"/>
      <c r="DH52" s="312"/>
      <c r="DI52" s="312"/>
      <c r="DJ52" s="312"/>
      <c r="DK52" s="312"/>
      <c r="DL52" s="312"/>
      <c r="DM52" s="312"/>
      <c r="DN52" s="312"/>
      <c r="DO52" s="312"/>
      <c r="DP52" s="312"/>
      <c r="DQ52" s="312"/>
      <c r="DR52" s="312"/>
      <c r="DS52" s="312"/>
      <c r="DT52" s="311"/>
      <c r="DU52" s="311"/>
      <c r="DV52" s="311"/>
      <c r="DW52" s="311"/>
      <c r="DX52" s="311"/>
      <c r="DY52" s="311"/>
      <c r="DZ52" s="311"/>
      <c r="EA52" s="311"/>
      <c r="EB52" s="311"/>
      <c r="EC52" s="311"/>
      <c r="ED52" s="311"/>
      <c r="EE52" s="311"/>
      <c r="EF52" s="311"/>
      <c r="EG52" s="311"/>
      <c r="EH52" s="311"/>
      <c r="EI52" s="311"/>
      <c r="EJ52" s="311"/>
      <c r="EK52" s="311"/>
      <c r="EL52" s="311"/>
      <c r="EM52" s="311"/>
      <c r="EN52" s="311"/>
      <c r="EO52" s="311"/>
      <c r="EP52" s="311"/>
      <c r="EQ52" s="311"/>
      <c r="ER52" s="311"/>
      <c r="ES52" s="311"/>
      <c r="ET52" s="311"/>
      <c r="EU52" s="311"/>
      <c r="EV52" s="311"/>
      <c r="EW52" s="311"/>
      <c r="EX52" s="311"/>
      <c r="EY52" s="311"/>
      <c r="EZ52" s="311"/>
      <c r="FA52" s="311"/>
      <c r="FB52" s="311"/>
      <c r="FC52" s="311"/>
      <c r="FD52" s="311"/>
      <c r="FE52" s="311"/>
      <c r="FF52" s="311"/>
      <c r="FG52" s="311"/>
      <c r="FH52" s="311"/>
      <c r="FI52" s="311"/>
      <c r="FJ52" s="311"/>
      <c r="FK52" s="311"/>
      <c r="FL52" s="311"/>
    </row>
    <row r="53" customFormat="false" ht="12" hidden="false" customHeight="false" outlineLevel="0" collapsed="false">
      <c r="A53" s="313" t="s">
        <v>713</v>
      </c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3"/>
      <c r="BX53" s="313"/>
      <c r="BY53" s="313"/>
      <c r="BZ53" s="313"/>
      <c r="CA53" s="313"/>
      <c r="CB53" s="313"/>
      <c r="CC53" s="313"/>
      <c r="CD53" s="313"/>
      <c r="CE53" s="313"/>
      <c r="CF53" s="313"/>
      <c r="CG53" s="307"/>
      <c r="CH53" s="307"/>
      <c r="CI53" s="307"/>
      <c r="CJ53" s="307"/>
      <c r="CK53" s="307"/>
      <c r="CL53" s="307"/>
      <c r="CM53" s="307"/>
      <c r="CN53" s="307"/>
      <c r="CO53" s="307"/>
      <c r="CP53" s="307"/>
      <c r="CQ53" s="307"/>
      <c r="CR53" s="307"/>
      <c r="CS53" s="307"/>
      <c r="CT53" s="307"/>
      <c r="CU53" s="307"/>
      <c r="CV53" s="307"/>
      <c r="CW53" s="307"/>
      <c r="CX53" s="307"/>
      <c r="CY53" s="307"/>
      <c r="CZ53" s="307"/>
      <c r="DA53" s="307"/>
      <c r="DB53" s="307"/>
      <c r="DC53" s="307"/>
      <c r="DD53" s="307"/>
      <c r="DE53" s="307"/>
      <c r="DF53" s="307"/>
      <c r="DG53" s="307"/>
      <c r="DH53" s="307"/>
      <c r="DI53" s="307"/>
      <c r="DJ53" s="307"/>
      <c r="DK53" s="307"/>
      <c r="DL53" s="307"/>
      <c r="DM53" s="307"/>
      <c r="DN53" s="307"/>
      <c r="DO53" s="307"/>
      <c r="DP53" s="307"/>
      <c r="DQ53" s="307"/>
      <c r="DR53" s="307"/>
      <c r="DS53" s="307"/>
      <c r="DT53" s="307"/>
      <c r="DU53" s="307"/>
      <c r="DV53" s="307"/>
      <c r="DW53" s="307"/>
      <c r="DX53" s="307"/>
      <c r="DY53" s="307"/>
      <c r="DZ53" s="307"/>
      <c r="EA53" s="307"/>
      <c r="EB53" s="307"/>
      <c r="EC53" s="307"/>
      <c r="ED53" s="307"/>
      <c r="EE53" s="307"/>
      <c r="EF53" s="307"/>
      <c r="EG53" s="307"/>
      <c r="EH53" s="307"/>
      <c r="EI53" s="307"/>
      <c r="EJ53" s="307"/>
      <c r="EK53" s="307"/>
      <c r="EL53" s="307"/>
      <c r="EM53" s="307"/>
      <c r="EN53" s="307"/>
      <c r="EO53" s="307"/>
      <c r="EP53" s="307"/>
      <c r="EQ53" s="307"/>
      <c r="ER53" s="307"/>
      <c r="ES53" s="307"/>
      <c r="ET53" s="307"/>
      <c r="EU53" s="307"/>
      <c r="EV53" s="307"/>
      <c r="EW53" s="307"/>
      <c r="EX53" s="307"/>
      <c r="EY53" s="307"/>
      <c r="EZ53" s="307"/>
      <c r="FA53" s="307"/>
      <c r="FB53" s="307"/>
      <c r="FC53" s="307"/>
      <c r="FD53" s="307"/>
      <c r="FE53" s="307"/>
      <c r="FF53" s="307"/>
      <c r="FG53" s="307"/>
      <c r="FH53" s="307"/>
      <c r="FI53" s="307"/>
      <c r="FJ53" s="307"/>
      <c r="FK53" s="307"/>
      <c r="FL53" s="307"/>
    </row>
    <row r="54" customFormat="false" ht="12" hidden="false" customHeight="false" outlineLevel="0" collapsed="false">
      <c r="A54" s="314" t="s">
        <v>459</v>
      </c>
      <c r="B54" s="314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4"/>
      <c r="BH54" s="314"/>
      <c r="BI54" s="314"/>
      <c r="BJ54" s="314"/>
      <c r="BK54" s="314"/>
      <c r="BL54" s="314"/>
      <c r="BM54" s="314"/>
      <c r="BN54" s="314"/>
      <c r="BO54" s="314"/>
      <c r="BP54" s="314"/>
      <c r="BQ54" s="314"/>
      <c r="BR54" s="314"/>
      <c r="BS54" s="314"/>
      <c r="BT54" s="314"/>
      <c r="BU54" s="314"/>
      <c r="BV54" s="314"/>
      <c r="BW54" s="314"/>
      <c r="BX54" s="314"/>
      <c r="BY54" s="314"/>
      <c r="BZ54" s="314"/>
      <c r="CA54" s="314"/>
      <c r="CB54" s="314"/>
      <c r="CC54" s="314"/>
      <c r="CD54" s="314"/>
      <c r="CE54" s="314"/>
      <c r="CF54" s="314"/>
      <c r="CG54" s="307"/>
      <c r="CH54" s="307"/>
      <c r="CI54" s="307"/>
      <c r="CJ54" s="307"/>
      <c r="CK54" s="307"/>
      <c r="CL54" s="307"/>
      <c r="CM54" s="307"/>
      <c r="CN54" s="307"/>
      <c r="CO54" s="307"/>
      <c r="CP54" s="307"/>
      <c r="CQ54" s="307"/>
      <c r="CR54" s="307"/>
      <c r="CS54" s="307"/>
      <c r="CT54" s="307"/>
      <c r="CU54" s="307"/>
      <c r="CV54" s="307"/>
      <c r="CW54" s="307"/>
      <c r="CX54" s="307"/>
      <c r="CY54" s="307"/>
      <c r="CZ54" s="307"/>
      <c r="DA54" s="307"/>
      <c r="DB54" s="307"/>
      <c r="DC54" s="307"/>
      <c r="DD54" s="307"/>
      <c r="DE54" s="307"/>
      <c r="DF54" s="307"/>
      <c r="DG54" s="307"/>
      <c r="DH54" s="307"/>
      <c r="DI54" s="307"/>
      <c r="DJ54" s="307"/>
      <c r="DK54" s="307"/>
      <c r="DL54" s="307"/>
      <c r="DM54" s="307"/>
      <c r="DN54" s="307"/>
      <c r="DO54" s="307"/>
      <c r="DP54" s="307"/>
      <c r="DQ54" s="307"/>
      <c r="DR54" s="307"/>
      <c r="DS54" s="307"/>
      <c r="DT54" s="307"/>
      <c r="DU54" s="307"/>
      <c r="DV54" s="307"/>
      <c r="DW54" s="307"/>
      <c r="DX54" s="307"/>
      <c r="DY54" s="307"/>
      <c r="DZ54" s="307"/>
      <c r="EA54" s="307"/>
      <c r="EB54" s="307"/>
      <c r="EC54" s="307"/>
      <c r="ED54" s="307"/>
      <c r="EE54" s="307"/>
      <c r="EF54" s="307"/>
      <c r="EG54" s="307"/>
      <c r="EH54" s="307"/>
      <c r="EI54" s="307"/>
      <c r="EJ54" s="307"/>
      <c r="EK54" s="307"/>
      <c r="EL54" s="307"/>
      <c r="EM54" s="307"/>
      <c r="EN54" s="307"/>
      <c r="EO54" s="307"/>
      <c r="EP54" s="307"/>
      <c r="EQ54" s="307"/>
      <c r="ER54" s="307"/>
      <c r="ES54" s="307"/>
      <c r="ET54" s="307"/>
      <c r="EU54" s="307"/>
      <c r="EV54" s="307"/>
      <c r="EW54" s="307"/>
      <c r="EX54" s="307"/>
      <c r="EY54" s="307"/>
      <c r="EZ54" s="307"/>
      <c r="FA54" s="307"/>
      <c r="FB54" s="307"/>
      <c r="FC54" s="307"/>
      <c r="FD54" s="307"/>
      <c r="FE54" s="307"/>
      <c r="FF54" s="307"/>
      <c r="FG54" s="307"/>
      <c r="FH54" s="307"/>
      <c r="FI54" s="307"/>
      <c r="FJ54" s="307"/>
      <c r="FK54" s="307"/>
      <c r="FL54" s="307"/>
    </row>
    <row r="55" customFormat="false" ht="12" hidden="false" customHeight="false" outlineLevel="0" collapsed="false">
      <c r="A55" s="310" t="s">
        <v>714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0"/>
      <c r="AN55" s="310"/>
      <c r="AO55" s="310"/>
      <c r="AP55" s="310"/>
      <c r="AQ55" s="310"/>
      <c r="AR55" s="310"/>
      <c r="AS55" s="310"/>
      <c r="AT55" s="310"/>
      <c r="AU55" s="310"/>
      <c r="AV55" s="310"/>
      <c r="AW55" s="310"/>
      <c r="AX55" s="310"/>
      <c r="AY55" s="310"/>
      <c r="AZ55" s="310"/>
      <c r="BA55" s="310"/>
      <c r="BB55" s="310"/>
      <c r="BC55" s="310"/>
      <c r="BD55" s="310"/>
      <c r="BE55" s="310"/>
      <c r="BF55" s="310"/>
      <c r="BG55" s="310"/>
      <c r="BH55" s="310"/>
      <c r="BI55" s="310"/>
      <c r="BJ55" s="310"/>
      <c r="BK55" s="310"/>
      <c r="BL55" s="310"/>
      <c r="BM55" s="310"/>
      <c r="BN55" s="310"/>
      <c r="BO55" s="310"/>
      <c r="BP55" s="310"/>
      <c r="BQ55" s="310"/>
      <c r="BR55" s="310"/>
      <c r="BS55" s="310"/>
      <c r="BT55" s="311"/>
      <c r="BU55" s="311"/>
      <c r="BV55" s="311"/>
      <c r="BW55" s="311"/>
      <c r="BX55" s="311"/>
      <c r="BY55" s="311"/>
      <c r="BZ55" s="311"/>
      <c r="CA55" s="311"/>
      <c r="CB55" s="311"/>
      <c r="CC55" s="311"/>
      <c r="CD55" s="311"/>
      <c r="CE55" s="311"/>
      <c r="CF55" s="311"/>
      <c r="CG55" s="311"/>
      <c r="CH55" s="311"/>
      <c r="CI55" s="311"/>
      <c r="CJ55" s="311"/>
      <c r="CK55" s="311"/>
      <c r="CL55" s="311"/>
      <c r="CM55" s="311"/>
      <c r="CN55" s="311"/>
      <c r="CO55" s="311"/>
      <c r="CP55" s="311"/>
      <c r="CQ55" s="311"/>
      <c r="CR55" s="311"/>
      <c r="CS55" s="311"/>
      <c r="CT55" s="312"/>
      <c r="CU55" s="312"/>
      <c r="CV55" s="312"/>
      <c r="CW55" s="312"/>
      <c r="CX55" s="312"/>
      <c r="CY55" s="312"/>
      <c r="CZ55" s="312"/>
      <c r="DA55" s="312"/>
      <c r="DB55" s="312"/>
      <c r="DC55" s="312"/>
      <c r="DD55" s="312"/>
      <c r="DE55" s="312"/>
      <c r="DF55" s="312"/>
      <c r="DG55" s="312"/>
      <c r="DH55" s="312"/>
      <c r="DI55" s="312"/>
      <c r="DJ55" s="312"/>
      <c r="DK55" s="312"/>
      <c r="DL55" s="312"/>
      <c r="DM55" s="312"/>
      <c r="DN55" s="312"/>
      <c r="DO55" s="312"/>
      <c r="DP55" s="312"/>
      <c r="DQ55" s="312"/>
      <c r="DR55" s="312"/>
      <c r="DS55" s="312"/>
      <c r="DT55" s="311"/>
      <c r="DU55" s="311"/>
      <c r="DV55" s="311"/>
      <c r="DW55" s="311"/>
      <c r="DX55" s="311"/>
      <c r="DY55" s="311"/>
      <c r="DZ55" s="311"/>
      <c r="EA55" s="311"/>
      <c r="EB55" s="311"/>
      <c r="EC55" s="311"/>
      <c r="ED55" s="311"/>
      <c r="EE55" s="311"/>
      <c r="EF55" s="311"/>
      <c r="EG55" s="311"/>
      <c r="EH55" s="311"/>
      <c r="EI55" s="311"/>
      <c r="EJ55" s="311"/>
      <c r="EK55" s="311"/>
      <c r="EL55" s="311"/>
      <c r="EM55" s="311"/>
      <c r="EN55" s="311"/>
      <c r="EO55" s="311"/>
      <c r="EP55" s="311"/>
      <c r="EQ55" s="311"/>
      <c r="ER55" s="311"/>
      <c r="ES55" s="311"/>
      <c r="ET55" s="311"/>
      <c r="EU55" s="311"/>
      <c r="EV55" s="311"/>
      <c r="EW55" s="311"/>
      <c r="EX55" s="311"/>
      <c r="EY55" s="311"/>
      <c r="EZ55" s="311"/>
      <c r="FA55" s="311"/>
      <c r="FB55" s="311"/>
      <c r="FC55" s="311"/>
      <c r="FD55" s="311"/>
      <c r="FE55" s="311"/>
      <c r="FF55" s="311"/>
      <c r="FG55" s="311"/>
      <c r="FH55" s="311"/>
      <c r="FI55" s="311"/>
      <c r="FJ55" s="311"/>
      <c r="FK55" s="311"/>
      <c r="FL55" s="311"/>
    </row>
    <row r="56" customFormat="false" ht="12" hidden="false" customHeight="false" outlineLevel="0" collapsed="false">
      <c r="A56" s="310" t="s">
        <v>715</v>
      </c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10"/>
      <c r="BE56" s="310"/>
      <c r="BF56" s="310"/>
      <c r="BG56" s="310"/>
      <c r="BH56" s="310"/>
      <c r="BI56" s="310"/>
      <c r="BJ56" s="310"/>
      <c r="BK56" s="310"/>
      <c r="BL56" s="310"/>
      <c r="BM56" s="310"/>
      <c r="BN56" s="310"/>
      <c r="BO56" s="310"/>
      <c r="BP56" s="310"/>
      <c r="BQ56" s="310"/>
      <c r="BR56" s="310"/>
      <c r="BS56" s="310"/>
      <c r="BT56" s="311"/>
      <c r="BU56" s="311"/>
      <c r="BV56" s="311"/>
      <c r="BW56" s="311"/>
      <c r="BX56" s="311"/>
      <c r="BY56" s="311"/>
      <c r="BZ56" s="311"/>
      <c r="CA56" s="311"/>
      <c r="CB56" s="311"/>
      <c r="CC56" s="311"/>
      <c r="CD56" s="311"/>
      <c r="CE56" s="311"/>
      <c r="CF56" s="311"/>
      <c r="CG56" s="311"/>
      <c r="CH56" s="311"/>
      <c r="CI56" s="311"/>
      <c r="CJ56" s="311"/>
      <c r="CK56" s="311"/>
      <c r="CL56" s="311"/>
      <c r="CM56" s="311"/>
      <c r="CN56" s="311"/>
      <c r="CO56" s="311"/>
      <c r="CP56" s="311"/>
      <c r="CQ56" s="311"/>
      <c r="CR56" s="311"/>
      <c r="CS56" s="311"/>
      <c r="CT56" s="312"/>
      <c r="CU56" s="312"/>
      <c r="CV56" s="312"/>
      <c r="CW56" s="312"/>
      <c r="CX56" s="312"/>
      <c r="CY56" s="312"/>
      <c r="CZ56" s="312"/>
      <c r="DA56" s="312"/>
      <c r="DB56" s="312"/>
      <c r="DC56" s="312"/>
      <c r="DD56" s="312"/>
      <c r="DE56" s="312"/>
      <c r="DF56" s="312"/>
      <c r="DG56" s="312"/>
      <c r="DH56" s="312"/>
      <c r="DI56" s="312"/>
      <c r="DJ56" s="312"/>
      <c r="DK56" s="312"/>
      <c r="DL56" s="312"/>
      <c r="DM56" s="312"/>
      <c r="DN56" s="312"/>
      <c r="DO56" s="312"/>
      <c r="DP56" s="312"/>
      <c r="DQ56" s="312"/>
      <c r="DR56" s="312"/>
      <c r="DS56" s="312"/>
      <c r="DT56" s="311"/>
      <c r="DU56" s="311"/>
      <c r="DV56" s="311"/>
      <c r="DW56" s="311"/>
      <c r="DX56" s="311"/>
      <c r="DY56" s="311"/>
      <c r="DZ56" s="311"/>
      <c r="EA56" s="311"/>
      <c r="EB56" s="311"/>
      <c r="EC56" s="311"/>
      <c r="ED56" s="311"/>
      <c r="EE56" s="311"/>
      <c r="EF56" s="311"/>
      <c r="EG56" s="311"/>
      <c r="EH56" s="311"/>
      <c r="EI56" s="311"/>
      <c r="EJ56" s="311"/>
      <c r="EK56" s="311"/>
      <c r="EL56" s="311"/>
      <c r="EM56" s="311"/>
      <c r="EN56" s="311"/>
      <c r="EO56" s="311"/>
      <c r="EP56" s="311"/>
      <c r="EQ56" s="311"/>
      <c r="ER56" s="311"/>
      <c r="ES56" s="311"/>
      <c r="ET56" s="311"/>
      <c r="EU56" s="311"/>
      <c r="EV56" s="311"/>
      <c r="EW56" s="311"/>
      <c r="EX56" s="311"/>
      <c r="EY56" s="311"/>
      <c r="EZ56" s="311"/>
      <c r="FA56" s="311"/>
      <c r="FB56" s="311"/>
      <c r="FC56" s="311"/>
      <c r="FD56" s="311"/>
      <c r="FE56" s="311"/>
      <c r="FF56" s="311"/>
      <c r="FG56" s="311"/>
      <c r="FH56" s="311"/>
      <c r="FI56" s="311"/>
      <c r="FJ56" s="311"/>
      <c r="FK56" s="311"/>
      <c r="FL56" s="311"/>
    </row>
    <row r="57" customFormat="false" ht="12" hidden="false" customHeight="false" outlineLevel="0" collapsed="false">
      <c r="A57" s="308" t="s">
        <v>716</v>
      </c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  <c r="AN57" s="308"/>
      <c r="AO57" s="308"/>
      <c r="AP57" s="308"/>
      <c r="AQ57" s="308"/>
      <c r="AR57" s="308"/>
      <c r="AS57" s="308"/>
      <c r="AT57" s="308"/>
      <c r="AU57" s="308"/>
      <c r="AV57" s="308"/>
      <c r="AW57" s="308"/>
      <c r="AX57" s="308"/>
      <c r="AY57" s="308"/>
      <c r="AZ57" s="308"/>
      <c r="BA57" s="308"/>
      <c r="BB57" s="308"/>
      <c r="BC57" s="308"/>
      <c r="BD57" s="308"/>
      <c r="BE57" s="308"/>
      <c r="BF57" s="308"/>
      <c r="BG57" s="308"/>
      <c r="BH57" s="308"/>
      <c r="BI57" s="308"/>
      <c r="BJ57" s="308"/>
      <c r="BK57" s="308"/>
      <c r="BL57" s="308"/>
      <c r="BM57" s="308"/>
      <c r="BN57" s="308"/>
      <c r="BO57" s="308"/>
      <c r="BP57" s="308"/>
      <c r="BQ57" s="308"/>
      <c r="BR57" s="308"/>
      <c r="BS57" s="308"/>
      <c r="BT57" s="308"/>
      <c r="BU57" s="308"/>
      <c r="BV57" s="308"/>
      <c r="BW57" s="308"/>
      <c r="BX57" s="308"/>
      <c r="BY57" s="308"/>
      <c r="BZ57" s="308"/>
      <c r="CA57" s="308"/>
      <c r="CB57" s="308"/>
      <c r="CC57" s="308"/>
      <c r="CD57" s="308"/>
      <c r="CE57" s="308"/>
      <c r="CF57" s="308"/>
      <c r="CG57" s="307"/>
      <c r="CH57" s="307"/>
      <c r="CI57" s="307"/>
      <c r="CJ57" s="307"/>
      <c r="CK57" s="307"/>
      <c r="CL57" s="307"/>
      <c r="CM57" s="307"/>
      <c r="CN57" s="307"/>
      <c r="CO57" s="307"/>
      <c r="CP57" s="307"/>
      <c r="CQ57" s="307"/>
      <c r="CR57" s="307"/>
      <c r="CS57" s="307"/>
      <c r="CT57" s="307"/>
      <c r="CU57" s="307"/>
      <c r="CV57" s="307"/>
      <c r="CW57" s="307"/>
      <c r="CX57" s="307"/>
      <c r="CY57" s="307"/>
      <c r="CZ57" s="307"/>
      <c r="DA57" s="307"/>
      <c r="DB57" s="307"/>
      <c r="DC57" s="307"/>
      <c r="DD57" s="307"/>
      <c r="DE57" s="307"/>
      <c r="DF57" s="307"/>
      <c r="DG57" s="307"/>
      <c r="DH57" s="307"/>
      <c r="DI57" s="307"/>
      <c r="DJ57" s="307"/>
      <c r="DK57" s="307"/>
      <c r="DL57" s="307"/>
      <c r="DM57" s="307"/>
      <c r="DN57" s="307"/>
      <c r="DO57" s="307"/>
      <c r="DP57" s="307"/>
      <c r="DQ57" s="307"/>
      <c r="DR57" s="307"/>
      <c r="DS57" s="307"/>
      <c r="DT57" s="311"/>
      <c r="DU57" s="311"/>
      <c r="DV57" s="311"/>
      <c r="DW57" s="311"/>
      <c r="DX57" s="311"/>
      <c r="DY57" s="311"/>
      <c r="DZ57" s="311"/>
      <c r="EA57" s="311"/>
      <c r="EB57" s="311"/>
      <c r="EC57" s="311"/>
      <c r="ED57" s="311"/>
      <c r="EE57" s="311"/>
      <c r="EF57" s="311"/>
      <c r="EG57" s="311"/>
      <c r="EH57" s="311"/>
      <c r="EI57" s="311"/>
      <c r="EJ57" s="311"/>
      <c r="EK57" s="311"/>
      <c r="EL57" s="311"/>
      <c r="EM57" s="311"/>
      <c r="EN57" s="311"/>
      <c r="EO57" s="311"/>
      <c r="EP57" s="311"/>
      <c r="EQ57" s="311"/>
      <c r="ER57" s="311"/>
      <c r="ES57" s="311"/>
      <c r="ET57" s="311"/>
      <c r="EU57" s="311"/>
      <c r="EV57" s="311"/>
      <c r="EW57" s="311"/>
      <c r="EX57" s="311"/>
      <c r="EY57" s="311"/>
      <c r="EZ57" s="311"/>
      <c r="FA57" s="311"/>
      <c r="FB57" s="311"/>
      <c r="FC57" s="311"/>
      <c r="FD57" s="311"/>
      <c r="FE57" s="311"/>
      <c r="FF57" s="311"/>
      <c r="FG57" s="311"/>
      <c r="FH57" s="311"/>
      <c r="FI57" s="311"/>
      <c r="FJ57" s="311"/>
      <c r="FK57" s="311"/>
      <c r="FL57" s="311"/>
    </row>
    <row r="61" s="1" customFormat="true" ht="12.8" hidden="false" customHeight="false" outlineLevel="0" collapsed="false">
      <c r="A61" s="20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</row>
    <row r="62" s="1" customFormat="true" ht="12.8" hidden="false" customHeight="false" outlineLevel="0" collapsed="false">
      <c r="A62" s="20"/>
      <c r="BG62" s="20"/>
      <c r="DN62" s="321"/>
    </row>
  </sheetData>
  <mergeCells count="278">
    <mergeCell ref="A3:CF3"/>
    <mergeCell ref="CG3:FL3"/>
    <mergeCell ref="A4:FL4"/>
    <mergeCell ref="A5:CF5"/>
    <mergeCell ref="CG5:FL5"/>
    <mergeCell ref="CG6:CT6"/>
    <mergeCell ref="A8:F8"/>
    <mergeCell ref="G8:BS8"/>
    <mergeCell ref="BT8:CF8"/>
    <mergeCell ref="CG8:CS8"/>
    <mergeCell ref="CT8:DS8"/>
    <mergeCell ref="DT8:ES8"/>
    <mergeCell ref="ET8:FL8"/>
    <mergeCell ref="A9:F9"/>
    <mergeCell ref="G9:BS9"/>
    <mergeCell ref="BT9:CF9"/>
    <mergeCell ref="CG9:CS9"/>
    <mergeCell ref="CT9:DS9"/>
    <mergeCell ref="DT9:ES9"/>
    <mergeCell ref="ET9:FL9"/>
    <mergeCell ref="A10:F10"/>
    <mergeCell ref="G10:BS10"/>
    <mergeCell ref="BT10:CF10"/>
    <mergeCell ref="CG10:CS10"/>
    <mergeCell ref="CT10:DF10"/>
    <mergeCell ref="DG10:DS10"/>
    <mergeCell ref="DT10:EF10"/>
    <mergeCell ref="EG10:ES10"/>
    <mergeCell ref="ET10:FL10"/>
    <mergeCell ref="A11:F11"/>
    <mergeCell ref="G11:BS11"/>
    <mergeCell ref="BT11:CF11"/>
    <mergeCell ref="CG11:CS11"/>
    <mergeCell ref="CT11:DF11"/>
    <mergeCell ref="DG11:DS11"/>
    <mergeCell ref="DT11:EF11"/>
    <mergeCell ref="EG11:ES11"/>
    <mergeCell ref="ET11:FL11"/>
    <mergeCell ref="A12:CF12"/>
    <mergeCell ref="CG12:FL12"/>
    <mergeCell ref="A13:CF13"/>
    <mergeCell ref="CG13:FL13"/>
    <mergeCell ref="A14:F14"/>
    <mergeCell ref="G14:BS14"/>
    <mergeCell ref="BT14:CF14"/>
    <mergeCell ref="CG14:CS14"/>
    <mergeCell ref="CT14:DF14"/>
    <mergeCell ref="DG14:DS14"/>
    <mergeCell ref="DT14:EF14"/>
    <mergeCell ref="EG14:ES14"/>
    <mergeCell ref="ET14:FL14"/>
    <mergeCell ref="A15:F15"/>
    <mergeCell ref="G15:BS15"/>
    <mergeCell ref="BT15:CF15"/>
    <mergeCell ref="CG15:CS15"/>
    <mergeCell ref="CT15:DF15"/>
    <mergeCell ref="DG15:DS15"/>
    <mergeCell ref="DT15:EF15"/>
    <mergeCell ref="EG15:ES15"/>
    <mergeCell ref="ET15:FL15"/>
    <mergeCell ref="A16:CF16"/>
    <mergeCell ref="CG16:FL17"/>
    <mergeCell ref="A17:CF17"/>
    <mergeCell ref="A18:F18"/>
    <mergeCell ref="G18:BS18"/>
    <mergeCell ref="BT18:CF18"/>
    <mergeCell ref="CG18:CS18"/>
    <mergeCell ref="CT18:DF18"/>
    <mergeCell ref="DG18:DS18"/>
    <mergeCell ref="DT18:EF18"/>
    <mergeCell ref="EG18:ES18"/>
    <mergeCell ref="ET18:FL18"/>
    <mergeCell ref="A19:F19"/>
    <mergeCell ref="G19:BS19"/>
    <mergeCell ref="BT19:CF19"/>
    <mergeCell ref="CG19:CS19"/>
    <mergeCell ref="CT19:DF19"/>
    <mergeCell ref="DG19:DS19"/>
    <mergeCell ref="DT19:EF19"/>
    <mergeCell ref="EG19:ES19"/>
    <mergeCell ref="ET19:FL19"/>
    <mergeCell ref="A20:CF20"/>
    <mergeCell ref="CG20:FL20"/>
    <mergeCell ref="A21:F21"/>
    <mergeCell ref="G21:BS21"/>
    <mergeCell ref="BT21:CF21"/>
    <mergeCell ref="CG21:CS21"/>
    <mergeCell ref="CT21:DF21"/>
    <mergeCell ref="DG21:DS21"/>
    <mergeCell ref="DT21:EF21"/>
    <mergeCell ref="EG21:ES21"/>
    <mergeCell ref="ET21:FL21"/>
    <mergeCell ref="A22:F22"/>
    <mergeCell ref="G22:BS22"/>
    <mergeCell ref="BT22:CF22"/>
    <mergeCell ref="CG22:CS22"/>
    <mergeCell ref="CT22:DF22"/>
    <mergeCell ref="DG22:DS22"/>
    <mergeCell ref="DT22:EF22"/>
    <mergeCell ref="EG22:ES22"/>
    <mergeCell ref="ET22:FL22"/>
    <mergeCell ref="A23:CF23"/>
    <mergeCell ref="CG23:FL24"/>
    <mergeCell ref="A24:CF24"/>
    <mergeCell ref="A25:F25"/>
    <mergeCell ref="G25:BS25"/>
    <mergeCell ref="BT25:CF25"/>
    <mergeCell ref="CG25:CS25"/>
    <mergeCell ref="CT25:DF25"/>
    <mergeCell ref="DG25:DS25"/>
    <mergeCell ref="DT25:EF25"/>
    <mergeCell ref="EG25:ES25"/>
    <mergeCell ref="ET25:FL25"/>
    <mergeCell ref="A26:F26"/>
    <mergeCell ref="G26:BS26"/>
    <mergeCell ref="BT26:CF26"/>
    <mergeCell ref="CG26:CS26"/>
    <mergeCell ref="CT26:DF26"/>
    <mergeCell ref="DG26:DS26"/>
    <mergeCell ref="DT26:EF26"/>
    <mergeCell ref="EG26:ES26"/>
    <mergeCell ref="ET26:FL26"/>
    <mergeCell ref="A27:CF27"/>
    <mergeCell ref="CG27:DS27"/>
    <mergeCell ref="DT27:EF27"/>
    <mergeCell ref="EG27:ES27"/>
    <mergeCell ref="ET27:FL27"/>
    <mergeCell ref="A28:CF28"/>
    <mergeCell ref="CG28:FL29"/>
    <mergeCell ref="A29:CF29"/>
    <mergeCell ref="A30:F30"/>
    <mergeCell ref="G30:BS30"/>
    <mergeCell ref="BT30:CF30"/>
    <mergeCell ref="CG30:CS30"/>
    <mergeCell ref="CT30:DF30"/>
    <mergeCell ref="DG30:DS30"/>
    <mergeCell ref="DT30:EF30"/>
    <mergeCell ref="EG30:ES30"/>
    <mergeCell ref="ET30:FL30"/>
    <mergeCell ref="A31:F31"/>
    <mergeCell ref="G31:BS31"/>
    <mergeCell ref="BT31:CF31"/>
    <mergeCell ref="CG31:CS31"/>
    <mergeCell ref="CT31:DF31"/>
    <mergeCell ref="DG31:DS31"/>
    <mergeCell ref="DT31:EF31"/>
    <mergeCell ref="EG31:ES31"/>
    <mergeCell ref="ET31:FL31"/>
    <mergeCell ref="A32:CF32"/>
    <mergeCell ref="CG32:DS32"/>
    <mergeCell ref="DT32:EF32"/>
    <mergeCell ref="EG32:ES32"/>
    <mergeCell ref="ET32:FL32"/>
    <mergeCell ref="A33:CF33"/>
    <mergeCell ref="CG33:FL34"/>
    <mergeCell ref="A34:CF34"/>
    <mergeCell ref="A35:CF35"/>
    <mergeCell ref="CG35:FL35"/>
    <mergeCell ref="A36:F36"/>
    <mergeCell ref="G36:BS36"/>
    <mergeCell ref="BT36:CF36"/>
    <mergeCell ref="CG36:CS36"/>
    <mergeCell ref="CT36:DF36"/>
    <mergeCell ref="DG36:DS36"/>
    <mergeCell ref="DT36:EF36"/>
    <mergeCell ref="EG36:ES36"/>
    <mergeCell ref="ET36:FL36"/>
    <mergeCell ref="A37:F37"/>
    <mergeCell ref="G37:BS37"/>
    <mergeCell ref="BT37:CF37"/>
    <mergeCell ref="CG37:CS37"/>
    <mergeCell ref="CT37:DF37"/>
    <mergeCell ref="DG37:DS37"/>
    <mergeCell ref="DT37:EF37"/>
    <mergeCell ref="EG37:ES37"/>
    <mergeCell ref="ET37:FL37"/>
    <mergeCell ref="A38:CF38"/>
    <mergeCell ref="CG38:FL39"/>
    <mergeCell ref="A39:CF39"/>
    <mergeCell ref="A40:F40"/>
    <mergeCell ref="G40:BS40"/>
    <mergeCell ref="BT40:CF40"/>
    <mergeCell ref="CG40:CS40"/>
    <mergeCell ref="CT40:DF40"/>
    <mergeCell ref="DG40:DS40"/>
    <mergeCell ref="DT40:EF40"/>
    <mergeCell ref="EG40:ES40"/>
    <mergeCell ref="ET40:FL40"/>
    <mergeCell ref="A41:F41"/>
    <mergeCell ref="G41:BS41"/>
    <mergeCell ref="BT41:CF41"/>
    <mergeCell ref="CG41:CS41"/>
    <mergeCell ref="CT41:DF41"/>
    <mergeCell ref="DG41:DS41"/>
    <mergeCell ref="DT41:EF41"/>
    <mergeCell ref="EG41:ES41"/>
    <mergeCell ref="ET41:FL41"/>
    <mergeCell ref="A42:CF42"/>
    <mergeCell ref="CG42:DS42"/>
    <mergeCell ref="DT42:EF42"/>
    <mergeCell ref="EG42:ES42"/>
    <mergeCell ref="ET42:FL42"/>
    <mergeCell ref="A43:CF43"/>
    <mergeCell ref="CG43:FL45"/>
    <mergeCell ref="A44:CF44"/>
    <mergeCell ref="A45:CF45"/>
    <mergeCell ref="A46:F46"/>
    <mergeCell ref="G46:BS46"/>
    <mergeCell ref="BT46:CF46"/>
    <mergeCell ref="CG46:CS46"/>
    <mergeCell ref="CT46:DF46"/>
    <mergeCell ref="DG46:DS46"/>
    <mergeCell ref="DT46:EF46"/>
    <mergeCell ref="EG46:ES46"/>
    <mergeCell ref="ET46:FL46"/>
    <mergeCell ref="A47:F47"/>
    <mergeCell ref="G47:BS47"/>
    <mergeCell ref="BT47:CF47"/>
    <mergeCell ref="CG47:CS47"/>
    <mergeCell ref="CT47:DF47"/>
    <mergeCell ref="DG47:DS47"/>
    <mergeCell ref="DT47:EF47"/>
    <mergeCell ref="EG47:ES47"/>
    <mergeCell ref="ET47:FL47"/>
    <mergeCell ref="A48:CF48"/>
    <mergeCell ref="CG48:DS48"/>
    <mergeCell ref="DT48:EF48"/>
    <mergeCell ref="EG48:ES48"/>
    <mergeCell ref="ET48:FL48"/>
    <mergeCell ref="A49:CF49"/>
    <mergeCell ref="CG49:FL49"/>
    <mergeCell ref="A50:CF50"/>
    <mergeCell ref="CG50:FL50"/>
    <mergeCell ref="A51:F51"/>
    <mergeCell ref="G51:BS51"/>
    <mergeCell ref="BT51:CF51"/>
    <mergeCell ref="CG51:CS51"/>
    <mergeCell ref="CT51:DF51"/>
    <mergeCell ref="DG51:DS51"/>
    <mergeCell ref="DT51:EF51"/>
    <mergeCell ref="EG51:ES51"/>
    <mergeCell ref="ET51:FL51"/>
    <mergeCell ref="A52:F52"/>
    <mergeCell ref="G52:BS52"/>
    <mergeCell ref="BT52:CF52"/>
    <mergeCell ref="CG52:CS52"/>
    <mergeCell ref="CT52:DF52"/>
    <mergeCell ref="DG52:DS52"/>
    <mergeCell ref="DT52:EF52"/>
    <mergeCell ref="EG52:ES52"/>
    <mergeCell ref="ET52:FL52"/>
    <mergeCell ref="A53:CF53"/>
    <mergeCell ref="CG53:FL54"/>
    <mergeCell ref="A54:CF54"/>
    <mergeCell ref="A55:F55"/>
    <mergeCell ref="G55:BS55"/>
    <mergeCell ref="BT55:CF55"/>
    <mergeCell ref="CG55:CS55"/>
    <mergeCell ref="CT55:DF55"/>
    <mergeCell ref="DG55:DS55"/>
    <mergeCell ref="DT55:EF55"/>
    <mergeCell ref="EG55:ES55"/>
    <mergeCell ref="ET55:FL55"/>
    <mergeCell ref="A56:F56"/>
    <mergeCell ref="G56:BS56"/>
    <mergeCell ref="BT56:CF56"/>
    <mergeCell ref="CG56:CS56"/>
    <mergeCell ref="CT56:DF56"/>
    <mergeCell ref="DG56:DS56"/>
    <mergeCell ref="DT56:EF56"/>
    <mergeCell ref="EG56:ES56"/>
    <mergeCell ref="ET56:FL56"/>
    <mergeCell ref="A57:CF57"/>
    <mergeCell ref="CG57:DS57"/>
    <mergeCell ref="DT57:EF57"/>
    <mergeCell ref="EG57:ES57"/>
    <mergeCell ref="ET57:FL57"/>
    <mergeCell ref="BN61:DS61"/>
  </mergeCells>
  <printOptions headings="false" gridLines="false" gridLinesSet="true" horizontalCentered="false" verticalCentered="false"/>
  <pageMargins left="0.39375" right="0.39375" top="0.7875" bottom="0.39375" header="0.275694444444444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&amp;L&amp;"Arial,Обычный"&amp;6Подготовлено с использованием системы ГАРАНТ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false"/>
  </sheetPr>
  <dimension ref="A1:DS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6" activeCellId="0" sqref="A26"/>
    </sheetView>
  </sheetViews>
  <sheetFormatPr defaultColWidth="1.1484375" defaultRowHeight="12.75" zeroHeight="false" outlineLevelRow="0" outlineLevelCol="0"/>
  <cols>
    <col collapsed="false" customWidth="false" hidden="false" outlineLevel="0" max="1024" min="1" style="1" width="1.14"/>
  </cols>
  <sheetData>
    <row r="1" s="5" customFormat="true" ht="12" hidden="false" customHeight="false" outlineLevel="0" collapsed="false">
      <c r="DS1" s="6" t="s">
        <v>957</v>
      </c>
    </row>
    <row r="3" s="8" customFormat="true" ht="15.75" hidden="false" customHeight="false" outlineLevel="0" collapsed="false">
      <c r="A3" s="7" t="s">
        <v>958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</row>
    <row r="4" s="8" customFormat="true" ht="15.75" hidden="false" customHeight="false" outlineLevel="0" collapsed="false">
      <c r="A4" s="7" t="s">
        <v>959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</row>
    <row r="5" s="8" customFormat="true" ht="15.75" hidden="false" customHeight="false" outlineLevel="0" collapsed="false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</row>
    <row r="6" s="12" customFormat="true" ht="10.5" hidden="false" customHeight="false" outlineLevel="0" collapsed="false">
      <c r="A6" s="13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</row>
    <row r="7" s="8" customFormat="true" ht="15.75" hidden="false" customHeight="false" outlineLevel="0" collapsed="false">
      <c r="BD7" s="162" t="s">
        <v>960</v>
      </c>
      <c r="BE7" s="292"/>
      <c r="BF7" s="292"/>
      <c r="BG7" s="292"/>
      <c r="BH7" s="292"/>
      <c r="BI7" s="292"/>
      <c r="BJ7" s="292"/>
      <c r="BK7" s="292"/>
      <c r="BL7" s="292"/>
      <c r="BM7" s="292"/>
      <c r="BN7" s="164" t="s">
        <v>933</v>
      </c>
    </row>
    <row r="9" s="5" customFormat="true" ht="12" hidden="false" customHeight="false" outlineLevel="0" collapsed="false">
      <c r="A9" s="294" t="s">
        <v>39</v>
      </c>
      <c r="B9" s="294"/>
      <c r="C9" s="294"/>
      <c r="D9" s="294"/>
      <c r="E9" s="294"/>
      <c r="F9" s="295" t="s">
        <v>803</v>
      </c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304" t="s">
        <v>804</v>
      </c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 t="s">
        <v>805</v>
      </c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</row>
    <row r="10" s="5" customFormat="true" ht="12" hidden="false" customHeight="false" outlineLevel="0" collapsed="false">
      <c r="A10" s="298" t="s">
        <v>47</v>
      </c>
      <c r="B10" s="298"/>
      <c r="C10" s="298"/>
      <c r="D10" s="298"/>
      <c r="E10" s="298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5" t="s">
        <v>961</v>
      </c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 t="s">
        <v>961</v>
      </c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 t="s">
        <v>962</v>
      </c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 t="s">
        <v>963</v>
      </c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 t="s">
        <v>964</v>
      </c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</row>
    <row r="11" s="5" customFormat="true" ht="12" hidden="false" customHeight="false" outlineLevel="0" collapsed="false">
      <c r="A11" s="298"/>
      <c r="B11" s="298"/>
      <c r="C11" s="298"/>
      <c r="D11" s="298"/>
      <c r="E11" s="298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 t="s">
        <v>965</v>
      </c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 t="s">
        <v>965</v>
      </c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 t="s">
        <v>966</v>
      </c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 t="s">
        <v>967</v>
      </c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 t="s">
        <v>968</v>
      </c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</row>
    <row r="12" s="5" customFormat="true" ht="12" hidden="false" customHeight="false" outlineLevel="0" collapsed="false">
      <c r="A12" s="298"/>
      <c r="B12" s="298"/>
      <c r="C12" s="298"/>
      <c r="D12" s="298"/>
      <c r="E12" s="298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 t="s">
        <v>969</v>
      </c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 t="s">
        <v>969</v>
      </c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 t="s">
        <v>970</v>
      </c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 t="s">
        <v>971</v>
      </c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 t="s">
        <v>972</v>
      </c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</row>
    <row r="13" s="5" customFormat="true" ht="12" hidden="false" customHeight="false" outlineLevel="0" collapsed="false">
      <c r="A13" s="298"/>
      <c r="B13" s="298"/>
      <c r="C13" s="298"/>
      <c r="D13" s="298"/>
      <c r="E13" s="298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 t="s">
        <v>973</v>
      </c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 t="s">
        <v>973</v>
      </c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 t="s">
        <v>974</v>
      </c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 t="s">
        <v>975</v>
      </c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 t="s">
        <v>976</v>
      </c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</row>
    <row r="14" s="5" customFormat="true" ht="12" hidden="false" customHeight="false" outlineLevel="0" collapsed="false">
      <c r="A14" s="298"/>
      <c r="B14" s="298"/>
      <c r="C14" s="298"/>
      <c r="D14" s="298"/>
      <c r="E14" s="298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 t="s">
        <v>977</v>
      </c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 t="s">
        <v>978</v>
      </c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 t="s">
        <v>979</v>
      </c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 t="s">
        <v>980</v>
      </c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</row>
    <row r="15" s="5" customFormat="true" ht="12" hidden="false" customHeight="false" outlineLevel="0" collapsed="false">
      <c r="A15" s="298"/>
      <c r="B15" s="298"/>
      <c r="C15" s="298"/>
      <c r="D15" s="298"/>
      <c r="E15" s="298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 t="s">
        <v>459</v>
      </c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 t="s">
        <v>981</v>
      </c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 t="s">
        <v>982</v>
      </c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  <c r="CJ15" s="299" t="s">
        <v>983</v>
      </c>
      <c r="CK15" s="299"/>
      <c r="CL15" s="299"/>
      <c r="CM15" s="299"/>
      <c r="CN15" s="299"/>
      <c r="CO15" s="299"/>
      <c r="CP15" s="299"/>
      <c r="CQ15" s="299"/>
      <c r="CR15" s="299"/>
      <c r="CS15" s="299"/>
      <c r="CT15" s="299"/>
      <c r="CU15" s="299"/>
      <c r="CV15" s="299"/>
      <c r="CW15" s="299"/>
      <c r="CX15" s="299"/>
      <c r="CY15" s="299"/>
      <c r="CZ15" s="299"/>
      <c r="DA15" s="299"/>
      <c r="DB15" s="299"/>
      <c r="DC15" s="299"/>
      <c r="DD15" s="299"/>
      <c r="DE15" s="299"/>
      <c r="DF15" s="299"/>
      <c r="DG15" s="299"/>
      <c r="DH15" s="299"/>
      <c r="DI15" s="299"/>
      <c r="DJ15" s="299"/>
      <c r="DK15" s="299"/>
      <c r="DL15" s="299"/>
      <c r="DM15" s="299"/>
      <c r="DN15" s="299"/>
      <c r="DO15" s="299"/>
      <c r="DP15" s="299"/>
      <c r="DQ15" s="299"/>
      <c r="DR15" s="299"/>
      <c r="DS15" s="299"/>
    </row>
    <row r="16" s="5" customFormat="true" ht="12" hidden="false" customHeight="false" outlineLevel="0" collapsed="false">
      <c r="A16" s="298"/>
      <c r="B16" s="298"/>
      <c r="C16" s="298"/>
      <c r="D16" s="298"/>
      <c r="E16" s="298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 t="s">
        <v>824</v>
      </c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  <c r="DI16" s="299"/>
      <c r="DJ16" s="299"/>
      <c r="DK16" s="299"/>
      <c r="DL16" s="299"/>
      <c r="DM16" s="299"/>
      <c r="DN16" s="299"/>
      <c r="DO16" s="299"/>
      <c r="DP16" s="299"/>
      <c r="DQ16" s="299"/>
      <c r="DR16" s="299"/>
      <c r="DS16" s="299"/>
    </row>
    <row r="17" s="5" customFormat="true" ht="12" hidden="false" customHeight="false" outlineLevel="0" collapsed="false">
      <c r="A17" s="298"/>
      <c r="B17" s="298"/>
      <c r="C17" s="298"/>
      <c r="D17" s="298"/>
      <c r="E17" s="298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304" t="s">
        <v>941</v>
      </c>
      <c r="AE17" s="304"/>
      <c r="AF17" s="304"/>
      <c r="AG17" s="304"/>
      <c r="AH17" s="304"/>
      <c r="AI17" s="304"/>
      <c r="AJ17" s="304"/>
      <c r="AK17" s="304"/>
      <c r="AL17" s="304"/>
      <c r="AM17" s="304"/>
      <c r="AN17" s="304" t="s">
        <v>942</v>
      </c>
      <c r="AO17" s="304"/>
      <c r="AP17" s="304"/>
      <c r="AQ17" s="304"/>
      <c r="AR17" s="304"/>
      <c r="AS17" s="304"/>
      <c r="AT17" s="304"/>
      <c r="AU17" s="304"/>
      <c r="AV17" s="304"/>
      <c r="AW17" s="304"/>
      <c r="AX17" s="304" t="s">
        <v>941</v>
      </c>
      <c r="AY17" s="304"/>
      <c r="AZ17" s="304"/>
      <c r="BA17" s="304"/>
      <c r="BB17" s="304"/>
      <c r="BC17" s="304"/>
      <c r="BD17" s="304"/>
      <c r="BE17" s="304"/>
      <c r="BF17" s="304"/>
      <c r="BG17" s="304"/>
      <c r="BH17" s="304" t="s">
        <v>942</v>
      </c>
      <c r="BI17" s="304"/>
      <c r="BJ17" s="304"/>
      <c r="BK17" s="304"/>
      <c r="BL17" s="304"/>
      <c r="BM17" s="304"/>
      <c r="BN17" s="304"/>
      <c r="BO17" s="304"/>
      <c r="BP17" s="304"/>
      <c r="BQ17" s="304"/>
      <c r="BR17" s="304" t="s">
        <v>941</v>
      </c>
      <c r="BS17" s="304"/>
      <c r="BT17" s="304"/>
      <c r="BU17" s="304"/>
      <c r="BV17" s="304"/>
      <c r="BW17" s="304"/>
      <c r="BX17" s="304"/>
      <c r="BY17" s="304"/>
      <c r="BZ17" s="304"/>
      <c r="CA17" s="304" t="s">
        <v>942</v>
      </c>
      <c r="CB17" s="304"/>
      <c r="CC17" s="304"/>
      <c r="CD17" s="304"/>
      <c r="CE17" s="304"/>
      <c r="CF17" s="304"/>
      <c r="CG17" s="304"/>
      <c r="CH17" s="304"/>
      <c r="CI17" s="304"/>
      <c r="CJ17" s="304" t="s">
        <v>941</v>
      </c>
      <c r="CK17" s="304"/>
      <c r="CL17" s="304"/>
      <c r="CM17" s="304"/>
      <c r="CN17" s="304"/>
      <c r="CO17" s="304"/>
      <c r="CP17" s="304"/>
      <c r="CQ17" s="304"/>
      <c r="CR17" s="304"/>
      <c r="CS17" s="304" t="s">
        <v>942</v>
      </c>
      <c r="CT17" s="304"/>
      <c r="CU17" s="304"/>
      <c r="CV17" s="304"/>
      <c r="CW17" s="304"/>
      <c r="CX17" s="304"/>
      <c r="CY17" s="304"/>
      <c r="CZ17" s="304"/>
      <c r="DA17" s="304"/>
      <c r="DB17" s="304" t="s">
        <v>941</v>
      </c>
      <c r="DC17" s="304"/>
      <c r="DD17" s="304"/>
      <c r="DE17" s="304"/>
      <c r="DF17" s="304"/>
      <c r="DG17" s="304"/>
      <c r="DH17" s="304"/>
      <c r="DI17" s="304"/>
      <c r="DJ17" s="304"/>
      <c r="DK17" s="304" t="s">
        <v>942</v>
      </c>
      <c r="DL17" s="304"/>
      <c r="DM17" s="304"/>
      <c r="DN17" s="304"/>
      <c r="DO17" s="304"/>
      <c r="DP17" s="304"/>
      <c r="DQ17" s="304"/>
      <c r="DR17" s="304"/>
      <c r="DS17" s="304"/>
    </row>
    <row r="18" s="176" customFormat="true" ht="12.75" hidden="false" customHeight="false" outlineLevel="0" collapsed="false">
      <c r="A18" s="174" t="s">
        <v>90</v>
      </c>
      <c r="B18" s="174"/>
      <c r="C18" s="174"/>
      <c r="D18" s="174"/>
      <c r="E18" s="174"/>
      <c r="F18" s="174" t="s">
        <v>91</v>
      </c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67" t="n">
        <v>3</v>
      </c>
      <c r="AE18" s="167"/>
      <c r="AF18" s="167"/>
      <c r="AG18" s="167"/>
      <c r="AH18" s="167"/>
      <c r="AI18" s="167"/>
      <c r="AJ18" s="167"/>
      <c r="AK18" s="167"/>
      <c r="AL18" s="167"/>
      <c r="AM18" s="167"/>
      <c r="AN18" s="167" t="n">
        <v>4</v>
      </c>
      <c r="AO18" s="167"/>
      <c r="AP18" s="167"/>
      <c r="AQ18" s="167"/>
      <c r="AR18" s="167"/>
      <c r="AS18" s="167"/>
      <c r="AT18" s="167"/>
      <c r="AU18" s="167"/>
      <c r="AV18" s="167"/>
      <c r="AW18" s="167"/>
      <c r="AX18" s="167" t="n">
        <v>5</v>
      </c>
      <c r="AY18" s="167"/>
      <c r="AZ18" s="167"/>
      <c r="BA18" s="167"/>
      <c r="BB18" s="167"/>
      <c r="BC18" s="167"/>
      <c r="BD18" s="167"/>
      <c r="BE18" s="167"/>
      <c r="BF18" s="167"/>
      <c r="BG18" s="167"/>
      <c r="BH18" s="167" t="n">
        <v>6</v>
      </c>
      <c r="BI18" s="167"/>
      <c r="BJ18" s="167"/>
      <c r="BK18" s="167"/>
      <c r="BL18" s="167"/>
      <c r="BM18" s="167"/>
      <c r="BN18" s="167"/>
      <c r="BO18" s="167"/>
      <c r="BP18" s="167"/>
      <c r="BQ18" s="167"/>
      <c r="BR18" s="167" t="n">
        <v>7</v>
      </c>
      <c r="BS18" s="167"/>
      <c r="BT18" s="167"/>
      <c r="BU18" s="167"/>
      <c r="BV18" s="167"/>
      <c r="BW18" s="167"/>
      <c r="BX18" s="167"/>
      <c r="BY18" s="167"/>
      <c r="BZ18" s="167"/>
      <c r="CA18" s="167" t="n">
        <v>8</v>
      </c>
      <c r="CB18" s="167"/>
      <c r="CC18" s="167"/>
      <c r="CD18" s="167"/>
      <c r="CE18" s="167"/>
      <c r="CF18" s="167"/>
      <c r="CG18" s="167"/>
      <c r="CH18" s="167"/>
      <c r="CI18" s="167"/>
      <c r="CJ18" s="167" t="n">
        <v>9</v>
      </c>
      <c r="CK18" s="167"/>
      <c r="CL18" s="167"/>
      <c r="CM18" s="167"/>
      <c r="CN18" s="167"/>
      <c r="CO18" s="167"/>
      <c r="CP18" s="167"/>
      <c r="CQ18" s="167"/>
      <c r="CR18" s="167"/>
      <c r="CS18" s="167" t="n">
        <v>10</v>
      </c>
      <c r="CT18" s="167"/>
      <c r="CU18" s="167"/>
      <c r="CV18" s="167"/>
      <c r="CW18" s="167"/>
      <c r="CX18" s="167"/>
      <c r="CY18" s="167"/>
      <c r="CZ18" s="167"/>
      <c r="DA18" s="167"/>
      <c r="DB18" s="167" t="n">
        <v>11</v>
      </c>
      <c r="DC18" s="167"/>
      <c r="DD18" s="167"/>
      <c r="DE18" s="167"/>
      <c r="DF18" s="167"/>
      <c r="DG18" s="167"/>
      <c r="DH18" s="167"/>
      <c r="DI18" s="167"/>
      <c r="DJ18" s="167"/>
      <c r="DK18" s="167" t="n">
        <v>12</v>
      </c>
      <c r="DL18" s="167"/>
      <c r="DM18" s="167"/>
      <c r="DN18" s="167"/>
      <c r="DO18" s="167"/>
      <c r="DP18" s="167"/>
      <c r="DQ18" s="167"/>
      <c r="DR18" s="167"/>
      <c r="DS18" s="167"/>
    </row>
    <row r="19" customFormat="false" ht="15" hidden="false" customHeight="true" outlineLevel="0" collapsed="false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  <c r="BZ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3"/>
      <c r="DM19" s="323"/>
      <c r="DN19" s="323"/>
      <c r="DO19" s="323"/>
      <c r="DP19" s="323"/>
      <c r="DQ19" s="323"/>
      <c r="DR19" s="323"/>
      <c r="DS19" s="323"/>
    </row>
    <row r="20" customFormat="false" ht="15" hidden="false" customHeight="true" outlineLevel="0" collapsed="false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3"/>
      <c r="DM20" s="323"/>
      <c r="DN20" s="323"/>
      <c r="DO20" s="323"/>
      <c r="DP20" s="323"/>
      <c r="DQ20" s="323"/>
      <c r="DR20" s="323"/>
      <c r="DS20" s="323"/>
    </row>
    <row r="21" customFormat="false" ht="15" hidden="false" customHeight="true" outlineLevel="0" collapsed="false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</row>
    <row r="22" customFormat="false" ht="15" hidden="false" customHeight="true" outlineLevel="0" collapsed="false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</row>
    <row r="26" customFormat="false" ht="12.8" hidden="false" customHeight="false" outlineLevel="0" collapsed="false">
      <c r="A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</row>
    <row r="27" customFormat="false" ht="12.8" hidden="false" customHeight="false" outlineLevel="0" collapsed="false">
      <c r="A27" s="20"/>
      <c r="BG27" s="240"/>
    </row>
    <row r="29" customFormat="false" ht="12.8" hidden="false" customHeight="false" outlineLevel="0" collapsed="false">
      <c r="A29" s="2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I29" s="324"/>
      <c r="CJ29" s="324"/>
      <c r="CK29" s="324"/>
      <c r="CL29" s="324"/>
      <c r="CM29" s="324"/>
      <c r="CN29" s="324"/>
      <c r="CO29" s="324"/>
      <c r="CP29" s="324"/>
      <c r="CQ29" s="324"/>
      <c r="CR29" s="324"/>
      <c r="CS29" s="324"/>
      <c r="CT29" s="324"/>
      <c r="CU29" s="324"/>
      <c r="CV29" s="324"/>
      <c r="CW29" s="324"/>
      <c r="CX29" s="324"/>
      <c r="CY29" s="324"/>
      <c r="CZ29" s="324"/>
      <c r="DA29" s="324"/>
      <c r="DB29" s="324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</row>
    <row r="30" s="325" customFormat="true" ht="12.8" hidden="false" customHeight="false" outlineLevel="0" collapsed="false"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BG30" s="240"/>
      <c r="CI30" s="326"/>
      <c r="CJ30" s="326"/>
      <c r="CK30" s="326"/>
      <c r="CL30" s="326"/>
      <c r="CM30" s="326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</row>
    <row r="31" customFormat="false" ht="12.75" hidden="false" customHeight="false" outlineLevel="0" collapsed="false"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</row>
    <row r="32" s="325" customFormat="true" ht="12.8" hidden="false" customHeight="false" outlineLevel="0" collapsed="false">
      <c r="CI32" s="326"/>
      <c r="CJ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</row>
  </sheetData>
  <mergeCells count="138">
    <mergeCell ref="A3:DS3"/>
    <mergeCell ref="A4:DS4"/>
    <mergeCell ref="A5:DS5"/>
    <mergeCell ref="A6:DS6"/>
    <mergeCell ref="BE7:BM7"/>
    <mergeCell ref="A9:E9"/>
    <mergeCell ref="F9:AC9"/>
    <mergeCell ref="AD9:BQ9"/>
    <mergeCell ref="BR9:DS9"/>
    <mergeCell ref="A10:E10"/>
    <mergeCell ref="F10:AC10"/>
    <mergeCell ref="AD10:AW10"/>
    <mergeCell ref="AX10:BQ10"/>
    <mergeCell ref="BR10:CI10"/>
    <mergeCell ref="CJ10:DA10"/>
    <mergeCell ref="DB10:DS10"/>
    <mergeCell ref="A11:E11"/>
    <mergeCell ref="F11:AC11"/>
    <mergeCell ref="AD11:AW11"/>
    <mergeCell ref="AX11:BQ11"/>
    <mergeCell ref="BR11:CI11"/>
    <mergeCell ref="CJ11:DA11"/>
    <mergeCell ref="DB11:DS11"/>
    <mergeCell ref="A12:E12"/>
    <mergeCell ref="F12:AC12"/>
    <mergeCell ref="AD12:AW12"/>
    <mergeCell ref="AX12:BQ12"/>
    <mergeCell ref="BR12:CI12"/>
    <mergeCell ref="CJ12:DA12"/>
    <mergeCell ref="DB12:DS12"/>
    <mergeCell ref="A13:E13"/>
    <mergeCell ref="F13:AC13"/>
    <mergeCell ref="AD13:AW13"/>
    <mergeCell ref="AX13:BQ13"/>
    <mergeCell ref="BR13:CI13"/>
    <mergeCell ref="CJ13:DA13"/>
    <mergeCell ref="DB13:DS13"/>
    <mergeCell ref="A14:E14"/>
    <mergeCell ref="F14:AC14"/>
    <mergeCell ref="AD14:AW14"/>
    <mergeCell ref="AX14:BQ14"/>
    <mergeCell ref="BR14:CI14"/>
    <mergeCell ref="CJ14:DA14"/>
    <mergeCell ref="DB14:DS14"/>
    <mergeCell ref="A15:E15"/>
    <mergeCell ref="F15:AC15"/>
    <mergeCell ref="AD15:AW15"/>
    <mergeCell ref="AX15:BQ15"/>
    <mergeCell ref="BR15:CI15"/>
    <mergeCell ref="CJ15:DA15"/>
    <mergeCell ref="DB15:DS15"/>
    <mergeCell ref="A16:E16"/>
    <mergeCell ref="F16:AC16"/>
    <mergeCell ref="AD16:AW16"/>
    <mergeCell ref="AX16:BQ16"/>
    <mergeCell ref="BR16:CI16"/>
    <mergeCell ref="CJ16:DA16"/>
    <mergeCell ref="DB16:DS16"/>
    <mergeCell ref="A17:E17"/>
    <mergeCell ref="F17:AC17"/>
    <mergeCell ref="AD17:AM17"/>
    <mergeCell ref="AN17:AW17"/>
    <mergeCell ref="AX17:BG17"/>
    <mergeCell ref="BH17:BQ17"/>
    <mergeCell ref="BR17:BZ17"/>
    <mergeCell ref="CA17:CI17"/>
    <mergeCell ref="CJ17:CR17"/>
    <mergeCell ref="CS17:DA17"/>
    <mergeCell ref="DB17:DJ17"/>
    <mergeCell ref="DK17:DS17"/>
    <mergeCell ref="A18:E18"/>
    <mergeCell ref="F18:AC18"/>
    <mergeCell ref="AD18:AM18"/>
    <mergeCell ref="AN18:AW18"/>
    <mergeCell ref="AX18:BG18"/>
    <mergeCell ref="BH18:BQ18"/>
    <mergeCell ref="BR18:BZ18"/>
    <mergeCell ref="CA18:CI18"/>
    <mergeCell ref="CJ18:CR18"/>
    <mergeCell ref="CS18:DA18"/>
    <mergeCell ref="DB18:DJ18"/>
    <mergeCell ref="DK18:DS18"/>
    <mergeCell ref="A19:E19"/>
    <mergeCell ref="F19:AC19"/>
    <mergeCell ref="AD19:AM19"/>
    <mergeCell ref="AN19:AW19"/>
    <mergeCell ref="AX19:BG19"/>
    <mergeCell ref="BH19:BQ19"/>
    <mergeCell ref="BR19:BZ19"/>
    <mergeCell ref="CA19:CI19"/>
    <mergeCell ref="CJ19:CR19"/>
    <mergeCell ref="CS19:DA19"/>
    <mergeCell ref="DB19:DJ19"/>
    <mergeCell ref="DK19:DS19"/>
    <mergeCell ref="A20:E20"/>
    <mergeCell ref="F20:AC20"/>
    <mergeCell ref="AD20:AM20"/>
    <mergeCell ref="AN20:AW20"/>
    <mergeCell ref="AX20:BG20"/>
    <mergeCell ref="BH20:BQ20"/>
    <mergeCell ref="BR20:BZ20"/>
    <mergeCell ref="CA20:CI20"/>
    <mergeCell ref="CJ20:CR20"/>
    <mergeCell ref="CS20:DA20"/>
    <mergeCell ref="DB20:DJ20"/>
    <mergeCell ref="DK20:DS20"/>
    <mergeCell ref="A21:E21"/>
    <mergeCell ref="F21:AC21"/>
    <mergeCell ref="AD21:AM21"/>
    <mergeCell ref="AN21:AW21"/>
    <mergeCell ref="AX21:BG21"/>
    <mergeCell ref="BH21:BQ21"/>
    <mergeCell ref="BR21:BZ21"/>
    <mergeCell ref="CA21:CI21"/>
    <mergeCell ref="CJ21:CR21"/>
    <mergeCell ref="CS21:DA21"/>
    <mergeCell ref="DB21:DJ21"/>
    <mergeCell ref="DK21:DS21"/>
    <mergeCell ref="A22:E22"/>
    <mergeCell ref="F22:AC22"/>
    <mergeCell ref="AD22:AM22"/>
    <mergeCell ref="AN22:AW22"/>
    <mergeCell ref="AX22:BG22"/>
    <mergeCell ref="BH22:BQ22"/>
    <mergeCell ref="BR22:BZ22"/>
    <mergeCell ref="CA22:CI22"/>
    <mergeCell ref="CJ22:CR22"/>
    <mergeCell ref="CS22:DA22"/>
    <mergeCell ref="DB22:DJ22"/>
    <mergeCell ref="DK22:DS22"/>
    <mergeCell ref="AJ26:CG26"/>
    <mergeCell ref="K29:AH29"/>
    <mergeCell ref="AJ29:CG29"/>
    <mergeCell ref="CI29:DL29"/>
    <mergeCell ref="K30:AH30"/>
    <mergeCell ref="CI30:DL30"/>
    <mergeCell ref="CI31:DL31"/>
    <mergeCell ref="CI32:DL32"/>
  </mergeCells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LibreOffice/7.1.8.1$Windows_X86_64 LibreOffice_project/e1f30c802c3269a1d052614453f260e49458c82c</Application>
  <AppVersion>15.0000</AppVersion>
  <Company>garant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2004-09-19T06:34:55Z</dcterms:created>
  <dc:creator>olga demidova</dc:creator>
  <dc:description/>
  <dc:language>ru-RU</dc:language>
  <cp:lastModifiedBy/>
  <cp:lastPrinted>2020-09-18T06:40:14Z</cp:lastPrinted>
  <dcterms:modified xsi:type="dcterms:W3CDTF">2022-10-21T08:02:39Z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