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390"/>
  </bookViews>
  <sheets>
    <sheet name="субвенция для бюджетников" sheetId="4" r:id="rId1"/>
  </sheets>
  <definedNames>
    <definedName name="_xlnm.Print_Titles" localSheetId="0">'субвенция для бюджетников'!$A:$B</definedName>
    <definedName name="_xlnm.Print_Area" localSheetId="0">'субвенция для бюджетников'!$A$1:$S$37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3" i="4"/>
  <c r="O33"/>
  <c r="J33"/>
  <c r="I33"/>
  <c r="G33"/>
  <c r="K34"/>
  <c r="K32"/>
  <c r="K30"/>
  <c r="K29"/>
  <c r="K28"/>
  <c r="K27"/>
  <c r="K26"/>
  <c r="K25"/>
  <c r="K22"/>
  <c r="K21"/>
  <c r="K19"/>
  <c r="K18"/>
  <c r="K17"/>
  <c r="K16"/>
  <c r="K15"/>
  <c r="K14"/>
  <c r="K11"/>
  <c r="K9"/>
  <c r="J34"/>
  <c r="J32"/>
  <c r="J30"/>
  <c r="J29"/>
  <c r="J28"/>
  <c r="J27"/>
  <c r="J26"/>
  <c r="J25"/>
  <c r="J22"/>
  <c r="J21"/>
  <c r="J19"/>
  <c r="J18"/>
  <c r="J17"/>
  <c r="J16"/>
  <c r="J15"/>
  <c r="J14"/>
  <c r="J11"/>
  <c r="J9"/>
  <c r="G8"/>
  <c r="I8" l="1"/>
  <c r="Q8"/>
  <c r="S8" s="1"/>
  <c r="R8" s="1"/>
  <c r="M8"/>
  <c r="C37"/>
  <c r="G35"/>
  <c r="G34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K8" l="1"/>
  <c r="J8"/>
  <c r="Q12"/>
  <c r="M12"/>
  <c r="I12"/>
  <c r="Q19"/>
  <c r="M19"/>
  <c r="I19"/>
  <c r="Q27"/>
  <c r="M27"/>
  <c r="I27"/>
  <c r="Q35"/>
  <c r="M35"/>
  <c r="I35"/>
  <c r="Q15"/>
  <c r="M15"/>
  <c r="I15"/>
  <c r="Q22"/>
  <c r="M22"/>
  <c r="I22"/>
  <c r="Q26"/>
  <c r="M26"/>
  <c r="I26"/>
  <c r="Q30"/>
  <c r="M30"/>
  <c r="I30"/>
  <c r="Q34"/>
  <c r="M34"/>
  <c r="I34"/>
  <c r="Q10"/>
  <c r="M10"/>
  <c r="I10"/>
  <c r="Q14"/>
  <c r="M14"/>
  <c r="I14"/>
  <c r="Q17"/>
  <c r="M17"/>
  <c r="I17"/>
  <c r="Q21"/>
  <c r="M21"/>
  <c r="I21"/>
  <c r="Q25"/>
  <c r="M25"/>
  <c r="I25"/>
  <c r="Q29"/>
  <c r="M29"/>
  <c r="I29"/>
  <c r="Q33"/>
  <c r="M33"/>
  <c r="Q23"/>
  <c r="M23"/>
  <c r="I23"/>
  <c r="Q31"/>
  <c r="M31"/>
  <c r="I31"/>
  <c r="Q11"/>
  <c r="M11"/>
  <c r="I11"/>
  <c r="Q18"/>
  <c r="M18"/>
  <c r="I18"/>
  <c r="Q9"/>
  <c r="M9"/>
  <c r="I9"/>
  <c r="Q13"/>
  <c r="M13"/>
  <c r="I13"/>
  <c r="Q16"/>
  <c r="M16"/>
  <c r="I16"/>
  <c r="Q20"/>
  <c r="M20"/>
  <c r="I20"/>
  <c r="Q24"/>
  <c r="M24"/>
  <c r="I24"/>
  <c r="Q28"/>
  <c r="M28"/>
  <c r="I28"/>
  <c r="Q32"/>
  <c r="M32"/>
  <c r="I32"/>
  <c r="O8"/>
  <c r="N8" s="1"/>
  <c r="G37"/>
  <c r="K33" l="1"/>
  <c r="J35"/>
  <c r="K35" s="1"/>
  <c r="J31"/>
  <c r="K31" s="1"/>
  <c r="J24"/>
  <c r="K24" s="1"/>
  <c r="J23"/>
  <c r="K23" s="1"/>
  <c r="J20"/>
  <c r="K20" s="1"/>
  <c r="J13"/>
  <c r="K13" s="1"/>
  <c r="J12"/>
  <c r="K12" s="1"/>
  <c r="J10"/>
  <c r="M37"/>
  <c r="I37"/>
  <c r="R32"/>
  <c r="S32"/>
  <c r="S24"/>
  <c r="R24" s="1"/>
  <c r="R16"/>
  <c r="S16"/>
  <c r="S9"/>
  <c r="R9" s="1"/>
  <c r="Q37"/>
  <c r="S29"/>
  <c r="R29" s="1"/>
  <c r="R21"/>
  <c r="S21"/>
  <c r="S26"/>
  <c r="R26" s="1"/>
  <c r="S15"/>
  <c r="R15" s="1"/>
  <c r="N32"/>
  <c r="O32"/>
  <c r="O28"/>
  <c r="N28" s="1"/>
  <c r="O24"/>
  <c r="N24" s="1"/>
  <c r="O20"/>
  <c r="N20" s="1"/>
  <c r="O16"/>
  <c r="N16" s="1"/>
  <c r="O13"/>
  <c r="N13" s="1"/>
  <c r="O9"/>
  <c r="N9" s="1"/>
  <c r="R18"/>
  <c r="S18"/>
  <c r="S11"/>
  <c r="R11" s="1"/>
  <c r="S31"/>
  <c r="R31" s="1"/>
  <c r="S23"/>
  <c r="R23" s="1"/>
  <c r="N33"/>
  <c r="N29"/>
  <c r="O29"/>
  <c r="N25"/>
  <c r="O25"/>
  <c r="N21"/>
  <c r="O21"/>
  <c r="O17"/>
  <c r="N17" s="1"/>
  <c r="S14"/>
  <c r="R14" s="1"/>
  <c r="S10"/>
  <c r="R10" s="1"/>
  <c r="R34"/>
  <c r="S34"/>
  <c r="N30"/>
  <c r="O30"/>
  <c r="O26"/>
  <c r="N26" s="1"/>
  <c r="O22"/>
  <c r="N22" s="1"/>
  <c r="N15"/>
  <c r="O15"/>
  <c r="S35"/>
  <c r="R35" s="1"/>
  <c r="S27"/>
  <c r="R27" s="1"/>
  <c r="S19"/>
  <c r="R19" s="1"/>
  <c r="S12"/>
  <c r="R12" s="1"/>
  <c r="R28"/>
  <c r="S28"/>
  <c r="S20"/>
  <c r="R20" s="1"/>
  <c r="S13"/>
  <c r="R13" s="1"/>
  <c r="R33"/>
  <c r="R25"/>
  <c r="S25"/>
  <c r="R17"/>
  <c r="S17"/>
  <c r="R30"/>
  <c r="S30"/>
  <c r="S22"/>
  <c r="R22" s="1"/>
  <c r="N18"/>
  <c r="O18"/>
  <c r="N11"/>
  <c r="O11"/>
  <c r="O31"/>
  <c r="N31" s="1"/>
  <c r="N23"/>
  <c r="O23"/>
  <c r="O14"/>
  <c r="N14" s="1"/>
  <c r="O10"/>
  <c r="N10" s="1"/>
  <c r="N34"/>
  <c r="O34"/>
  <c r="O35"/>
  <c r="N35" s="1"/>
  <c r="O27"/>
  <c r="N27" s="1"/>
  <c r="O19"/>
  <c r="N19" s="1"/>
  <c r="N12"/>
  <c r="O12"/>
  <c r="J37" l="1"/>
  <c r="K10"/>
  <c r="K37" s="1"/>
  <c r="R37"/>
  <c r="O37"/>
  <c r="S37" l="1"/>
  <c r="N37"/>
</calcChain>
</file>

<file path=xl/sharedStrings.xml><?xml version="1.0" encoding="utf-8"?>
<sst xmlns="http://schemas.openxmlformats.org/spreadsheetml/2006/main" count="148" uniqueCount="81">
  <si>
    <t>Наименование муниципального образования</t>
  </si>
  <si>
    <t xml:space="preserve"> Коэффициент, учитывающий размер средств на оплату услуг кредитных организаций и организаций федеральной почтовой связи - 1,5% и налог на добавленную стоимость на услуги организаций федеральной почтовой связи 20%
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</si>
  <si>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</si>
  <si>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</si>
  <si>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</si>
  <si>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Дмитриевский муниципальный район</t>
  </si>
  <si>
    <t>Железногорский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</si>
  <si>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</si>
  <si>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</si>
  <si>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</si>
  <si>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</si>
  <si>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</si>
  <si>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</si>
  <si>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</si>
  <si>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</si>
  <si>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</si>
  <si>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</si>
  <si>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</si>
  <si>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</si>
  <si>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</si>
  <si>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</si>
  <si>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</si>
  <si>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</si>
  <si>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</si>
  <si>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</si>
  <si>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ИТОГО:</t>
  </si>
  <si>
    <t>2200</t>
  </si>
  <si>
    <t>93</t>
  </si>
  <si>
    <t>79</t>
  </si>
  <si>
    <t>55</t>
  </si>
  <si>
    <t>86</t>
  </si>
  <si>
    <t>98</t>
  </si>
  <si>
    <t>84</t>
  </si>
  <si>
    <t>12</t>
  </si>
  <si>
    <t>106</t>
  </si>
  <si>
    <t>69</t>
  </si>
  <si>
    <t xml:space="preserve">Горшеченский муниципальный район </t>
  </si>
  <si>
    <t xml:space="preserve">Золотухинский муниципальный район </t>
  </si>
  <si>
    <t xml:space="preserve">Касторенский муниципальный район </t>
  </si>
  <si>
    <t xml:space="preserve">Обоянский муниципальный район </t>
  </si>
  <si>
    <t xml:space="preserve">Фатежский муниципальный район </t>
  </si>
  <si>
    <t>Нераспределенный резерв</t>
  </si>
  <si>
    <t>90</t>
  </si>
  <si>
    <t>96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</si>
  <si>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</si>
  <si>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Е – размер ежемесячной денежной компенсации специалистам и киномеханикам муниципальных учреждений культуры, установленный статьей 12 Закона Курской области от 5 марта 2004 года №9-ЗКО "О культуре", рублей</t>
  </si>
  <si>
    <t>Чi – численность специалистов и киномехаников муниципальгыхучреждений культуры, специалистов и киномехаников муниципальных учреждений культуры, вышедших на пенсию, которым предоставляется ежемесячная денежная компенсация, человек</t>
  </si>
  <si>
    <t>Объем субвенции, рублей</t>
  </si>
  <si>
    <t>n –
количество месяцев в году, за которые выплачивается ежемесячная денежная компенсация</t>
  </si>
  <si>
    <t>К – коэффициент показателей, влияющих на общий объем субвенции на осуществление отдельного государственного полномочия по предоставлению ежемесячной денежной компенсации, определенный исходя изобщего объема субвенции, определенного в соответствии с Законом, и показателей социально-экономического развития Курской области</t>
  </si>
  <si>
    <t>в том числе:</t>
  </si>
  <si>
    <t>объем субвенции муниципальным образованиям, рублей</t>
  </si>
  <si>
    <t>С – объем субвенции на 2025 год, рублей</t>
  </si>
  <si>
    <t>№№ П/П</t>
  </si>
  <si>
    <t>7=3*4*5*6</t>
  </si>
  <si>
    <t>9=7*8</t>
  </si>
  <si>
    <t>13=7*12</t>
  </si>
  <si>
    <t>15=13*5/100</t>
  </si>
  <si>
    <t>17=7*16</t>
  </si>
  <si>
    <t>19=13*5</t>
  </si>
  <si>
    <t>10=9*5/100</t>
  </si>
  <si>
    <t>11=9-10</t>
  </si>
  <si>
    <t>14=13-15</t>
  </si>
  <si>
    <t>18=13*95/100</t>
  </si>
  <si>
    <t>нераспределенный между муниципальными образованиями резерв (5 %), рублей</t>
  </si>
  <si>
    <t>С – объем субвенции на 2026 год, рублей</t>
  </si>
  <si>
    <t>85</t>
  </si>
  <si>
    <t>66</t>
  </si>
  <si>
    <t>101</t>
  </si>
  <si>
    <t>92</t>
  </si>
  <si>
    <t>40</t>
  </si>
  <si>
    <t>75</t>
  </si>
  <si>
    <t>58</t>
  </si>
  <si>
    <t>155</t>
  </si>
  <si>
    <t>103</t>
  </si>
  <si>
    <t>77</t>
  </si>
  <si>
    <t>62</t>
  </si>
  <si>
    <t>44</t>
  </si>
  <si>
    <t>111</t>
  </si>
  <si>
    <t>С – объем субвенции на 2027 год, рублей</t>
  </si>
  <si>
    <t>Приложение № 1.6</t>
  </si>
</sst>
</file>

<file path=xl/styles.xml><?xml version="1.0" encoding="utf-8"?>
<styleSheet xmlns="http://schemas.openxmlformats.org/spreadsheetml/2006/main">
  <numFmts count="1">
    <numFmt numFmtId="164" formatCode="#,##0.000"/>
  </numFmts>
  <fonts count="1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2"/>
    </font>
    <font>
      <b/>
      <i/>
      <sz val="8"/>
      <color theme="1"/>
      <name val="Times New Roman"/>
      <family val="2"/>
    </font>
    <font>
      <b/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top" wrapText="1"/>
    </xf>
    <xf numFmtId="4" fontId="7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0" fillId="2" borderId="0" xfId="0" applyNumberFormat="1" applyFill="1" applyAlignment="1">
      <alignment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0"/>
  <sheetViews>
    <sheetView tabSelected="1" topLeftCell="C1" workbookViewId="0">
      <selection activeCell="K1" sqref="K1:L1"/>
    </sheetView>
  </sheetViews>
  <sheetFormatPr defaultRowHeight="15"/>
  <cols>
    <col min="1" max="1" width="4" style="1" customWidth="1"/>
    <col min="2" max="2" width="40" style="1" customWidth="1"/>
    <col min="3" max="3" width="14.42578125" style="1" customWidth="1"/>
    <col min="4" max="4" width="17.42578125" style="1" customWidth="1"/>
    <col min="5" max="5" width="12.28515625" style="1" customWidth="1"/>
    <col min="6" max="6" width="14.42578125" style="1" customWidth="1"/>
    <col min="7" max="9" width="14.28515625" style="1" customWidth="1"/>
    <col min="10" max="10" width="13.140625" style="1" customWidth="1"/>
    <col min="11" max="13" width="18.28515625" style="1" customWidth="1"/>
    <col min="14" max="18" width="15.140625" style="1" customWidth="1"/>
    <col min="19" max="19" width="15.42578125" style="1" customWidth="1"/>
    <col min="20" max="20" width="12.5703125" style="1" customWidth="1"/>
    <col min="21" max="21" width="12.85546875" style="1" customWidth="1"/>
    <col min="22" max="22" width="9.140625" style="1"/>
    <col min="23" max="23" width="1" style="1" customWidth="1"/>
    <col min="24" max="24" width="9.140625" style="1" hidden="1" customWidth="1"/>
    <col min="25" max="25" width="14.140625" style="1" customWidth="1"/>
    <col min="26" max="215" width="9.140625" style="1"/>
    <col min="216" max="216" width="40" style="1" customWidth="1"/>
    <col min="217" max="255" width="14.42578125" style="1" customWidth="1"/>
    <col min="256" max="256" width="19.7109375" style="1" customWidth="1"/>
    <col min="257" max="265" width="14.42578125" style="1" customWidth="1"/>
    <col min="266" max="471" width="9.140625" style="1"/>
    <col min="472" max="472" width="40" style="1" customWidth="1"/>
    <col min="473" max="511" width="14.42578125" style="1" customWidth="1"/>
    <col min="512" max="512" width="19.7109375" style="1" customWidth="1"/>
    <col min="513" max="521" width="14.42578125" style="1" customWidth="1"/>
    <col min="522" max="727" width="9.140625" style="1"/>
    <col min="728" max="728" width="40" style="1" customWidth="1"/>
    <col min="729" max="767" width="14.42578125" style="1" customWidth="1"/>
    <col min="768" max="768" width="19.7109375" style="1" customWidth="1"/>
    <col min="769" max="777" width="14.42578125" style="1" customWidth="1"/>
    <col min="778" max="983" width="9.140625" style="1"/>
    <col min="984" max="984" width="40" style="1" customWidth="1"/>
    <col min="985" max="1023" width="14.42578125" style="1" customWidth="1"/>
    <col min="1024" max="1024" width="19.7109375" style="1" customWidth="1"/>
    <col min="1025" max="1033" width="14.42578125" style="1" customWidth="1"/>
    <col min="1034" max="1239" width="9.140625" style="1"/>
    <col min="1240" max="1240" width="40" style="1" customWidth="1"/>
    <col min="1241" max="1279" width="14.42578125" style="1" customWidth="1"/>
    <col min="1280" max="1280" width="19.7109375" style="1" customWidth="1"/>
    <col min="1281" max="1289" width="14.42578125" style="1" customWidth="1"/>
    <col min="1290" max="1495" width="9.140625" style="1"/>
    <col min="1496" max="1496" width="40" style="1" customWidth="1"/>
    <col min="1497" max="1535" width="14.42578125" style="1" customWidth="1"/>
    <col min="1536" max="1536" width="19.7109375" style="1" customWidth="1"/>
    <col min="1537" max="1545" width="14.42578125" style="1" customWidth="1"/>
    <col min="1546" max="1751" width="9.140625" style="1"/>
    <col min="1752" max="1752" width="40" style="1" customWidth="1"/>
    <col min="1753" max="1791" width="14.42578125" style="1" customWidth="1"/>
    <col min="1792" max="1792" width="19.7109375" style="1" customWidth="1"/>
    <col min="1793" max="1801" width="14.42578125" style="1" customWidth="1"/>
    <col min="1802" max="2007" width="9.140625" style="1"/>
    <col min="2008" max="2008" width="40" style="1" customWidth="1"/>
    <col min="2009" max="2047" width="14.42578125" style="1" customWidth="1"/>
    <col min="2048" max="2048" width="19.7109375" style="1" customWidth="1"/>
    <col min="2049" max="2057" width="14.42578125" style="1" customWidth="1"/>
    <col min="2058" max="2263" width="9.140625" style="1"/>
    <col min="2264" max="2264" width="40" style="1" customWidth="1"/>
    <col min="2265" max="2303" width="14.42578125" style="1" customWidth="1"/>
    <col min="2304" max="2304" width="19.7109375" style="1" customWidth="1"/>
    <col min="2305" max="2313" width="14.42578125" style="1" customWidth="1"/>
    <col min="2314" max="2519" width="9.140625" style="1"/>
    <col min="2520" max="2520" width="40" style="1" customWidth="1"/>
    <col min="2521" max="2559" width="14.42578125" style="1" customWidth="1"/>
    <col min="2560" max="2560" width="19.7109375" style="1" customWidth="1"/>
    <col min="2561" max="2569" width="14.42578125" style="1" customWidth="1"/>
    <col min="2570" max="2775" width="9.140625" style="1"/>
    <col min="2776" max="2776" width="40" style="1" customWidth="1"/>
    <col min="2777" max="2815" width="14.42578125" style="1" customWidth="1"/>
    <col min="2816" max="2816" width="19.7109375" style="1" customWidth="1"/>
    <col min="2817" max="2825" width="14.42578125" style="1" customWidth="1"/>
    <col min="2826" max="3031" width="9.140625" style="1"/>
    <col min="3032" max="3032" width="40" style="1" customWidth="1"/>
    <col min="3033" max="3071" width="14.42578125" style="1" customWidth="1"/>
    <col min="3072" max="3072" width="19.7109375" style="1" customWidth="1"/>
    <col min="3073" max="3081" width="14.42578125" style="1" customWidth="1"/>
    <col min="3082" max="3287" width="9.140625" style="1"/>
    <col min="3288" max="3288" width="40" style="1" customWidth="1"/>
    <col min="3289" max="3327" width="14.42578125" style="1" customWidth="1"/>
    <col min="3328" max="3328" width="19.7109375" style="1" customWidth="1"/>
    <col min="3329" max="3337" width="14.42578125" style="1" customWidth="1"/>
    <col min="3338" max="3543" width="9.140625" style="1"/>
    <col min="3544" max="3544" width="40" style="1" customWidth="1"/>
    <col min="3545" max="3583" width="14.42578125" style="1" customWidth="1"/>
    <col min="3584" max="3584" width="19.7109375" style="1" customWidth="1"/>
    <col min="3585" max="3593" width="14.42578125" style="1" customWidth="1"/>
    <col min="3594" max="3799" width="9.140625" style="1"/>
    <col min="3800" max="3800" width="40" style="1" customWidth="1"/>
    <col min="3801" max="3839" width="14.42578125" style="1" customWidth="1"/>
    <col min="3840" max="3840" width="19.7109375" style="1" customWidth="1"/>
    <col min="3841" max="3849" width="14.42578125" style="1" customWidth="1"/>
    <col min="3850" max="4055" width="9.140625" style="1"/>
    <col min="4056" max="4056" width="40" style="1" customWidth="1"/>
    <col min="4057" max="4095" width="14.42578125" style="1" customWidth="1"/>
    <col min="4096" max="4096" width="19.7109375" style="1" customWidth="1"/>
    <col min="4097" max="4105" width="14.42578125" style="1" customWidth="1"/>
    <col min="4106" max="4311" width="9.140625" style="1"/>
    <col min="4312" max="4312" width="40" style="1" customWidth="1"/>
    <col min="4313" max="4351" width="14.42578125" style="1" customWidth="1"/>
    <col min="4352" max="4352" width="19.7109375" style="1" customWidth="1"/>
    <col min="4353" max="4361" width="14.42578125" style="1" customWidth="1"/>
    <col min="4362" max="4567" width="9.140625" style="1"/>
    <col min="4568" max="4568" width="40" style="1" customWidth="1"/>
    <col min="4569" max="4607" width="14.42578125" style="1" customWidth="1"/>
    <col min="4608" max="4608" width="19.7109375" style="1" customWidth="1"/>
    <col min="4609" max="4617" width="14.42578125" style="1" customWidth="1"/>
    <col min="4618" max="4823" width="9.140625" style="1"/>
    <col min="4824" max="4824" width="40" style="1" customWidth="1"/>
    <col min="4825" max="4863" width="14.42578125" style="1" customWidth="1"/>
    <col min="4864" max="4864" width="19.7109375" style="1" customWidth="1"/>
    <col min="4865" max="4873" width="14.42578125" style="1" customWidth="1"/>
    <col min="4874" max="5079" width="9.140625" style="1"/>
    <col min="5080" max="5080" width="40" style="1" customWidth="1"/>
    <col min="5081" max="5119" width="14.42578125" style="1" customWidth="1"/>
    <col min="5120" max="5120" width="19.7109375" style="1" customWidth="1"/>
    <col min="5121" max="5129" width="14.42578125" style="1" customWidth="1"/>
    <col min="5130" max="5335" width="9.140625" style="1"/>
    <col min="5336" max="5336" width="40" style="1" customWidth="1"/>
    <col min="5337" max="5375" width="14.42578125" style="1" customWidth="1"/>
    <col min="5376" max="5376" width="19.7109375" style="1" customWidth="1"/>
    <col min="5377" max="5385" width="14.42578125" style="1" customWidth="1"/>
    <col min="5386" max="5591" width="9.140625" style="1"/>
    <col min="5592" max="5592" width="40" style="1" customWidth="1"/>
    <col min="5593" max="5631" width="14.42578125" style="1" customWidth="1"/>
    <col min="5632" max="5632" width="19.7109375" style="1" customWidth="1"/>
    <col min="5633" max="5641" width="14.42578125" style="1" customWidth="1"/>
    <col min="5642" max="5847" width="9.140625" style="1"/>
    <col min="5848" max="5848" width="40" style="1" customWidth="1"/>
    <col min="5849" max="5887" width="14.42578125" style="1" customWidth="1"/>
    <col min="5888" max="5888" width="19.7109375" style="1" customWidth="1"/>
    <col min="5889" max="5897" width="14.42578125" style="1" customWidth="1"/>
    <col min="5898" max="6103" width="9.140625" style="1"/>
    <col min="6104" max="6104" width="40" style="1" customWidth="1"/>
    <col min="6105" max="6143" width="14.42578125" style="1" customWidth="1"/>
    <col min="6144" max="6144" width="19.7109375" style="1" customWidth="1"/>
    <col min="6145" max="6153" width="14.42578125" style="1" customWidth="1"/>
    <col min="6154" max="6359" width="9.140625" style="1"/>
    <col min="6360" max="6360" width="40" style="1" customWidth="1"/>
    <col min="6361" max="6399" width="14.42578125" style="1" customWidth="1"/>
    <col min="6400" max="6400" width="19.7109375" style="1" customWidth="1"/>
    <col min="6401" max="6409" width="14.42578125" style="1" customWidth="1"/>
    <col min="6410" max="6615" width="9.140625" style="1"/>
    <col min="6616" max="6616" width="40" style="1" customWidth="1"/>
    <col min="6617" max="6655" width="14.42578125" style="1" customWidth="1"/>
    <col min="6656" max="6656" width="19.7109375" style="1" customWidth="1"/>
    <col min="6657" max="6665" width="14.42578125" style="1" customWidth="1"/>
    <col min="6666" max="6871" width="9.140625" style="1"/>
    <col min="6872" max="6872" width="40" style="1" customWidth="1"/>
    <col min="6873" max="6911" width="14.42578125" style="1" customWidth="1"/>
    <col min="6912" max="6912" width="19.7109375" style="1" customWidth="1"/>
    <col min="6913" max="6921" width="14.42578125" style="1" customWidth="1"/>
    <col min="6922" max="7127" width="9.140625" style="1"/>
    <col min="7128" max="7128" width="40" style="1" customWidth="1"/>
    <col min="7129" max="7167" width="14.42578125" style="1" customWidth="1"/>
    <col min="7168" max="7168" width="19.7109375" style="1" customWidth="1"/>
    <col min="7169" max="7177" width="14.42578125" style="1" customWidth="1"/>
    <col min="7178" max="7383" width="9.140625" style="1"/>
    <col min="7384" max="7384" width="40" style="1" customWidth="1"/>
    <col min="7385" max="7423" width="14.42578125" style="1" customWidth="1"/>
    <col min="7424" max="7424" width="19.7109375" style="1" customWidth="1"/>
    <col min="7425" max="7433" width="14.42578125" style="1" customWidth="1"/>
    <col min="7434" max="7639" width="9.140625" style="1"/>
    <col min="7640" max="7640" width="40" style="1" customWidth="1"/>
    <col min="7641" max="7679" width="14.42578125" style="1" customWidth="1"/>
    <col min="7680" max="7680" width="19.7109375" style="1" customWidth="1"/>
    <col min="7681" max="7689" width="14.42578125" style="1" customWidth="1"/>
    <col min="7690" max="7895" width="9.140625" style="1"/>
    <col min="7896" max="7896" width="40" style="1" customWidth="1"/>
    <col min="7897" max="7935" width="14.42578125" style="1" customWidth="1"/>
    <col min="7936" max="7936" width="19.7109375" style="1" customWidth="1"/>
    <col min="7937" max="7945" width="14.42578125" style="1" customWidth="1"/>
    <col min="7946" max="8151" width="9.140625" style="1"/>
    <col min="8152" max="8152" width="40" style="1" customWidth="1"/>
    <col min="8153" max="8191" width="14.42578125" style="1" customWidth="1"/>
    <col min="8192" max="8192" width="19.7109375" style="1" customWidth="1"/>
    <col min="8193" max="8201" width="14.42578125" style="1" customWidth="1"/>
    <col min="8202" max="8407" width="9.140625" style="1"/>
    <col min="8408" max="8408" width="40" style="1" customWidth="1"/>
    <col min="8409" max="8447" width="14.42578125" style="1" customWidth="1"/>
    <col min="8448" max="8448" width="19.7109375" style="1" customWidth="1"/>
    <col min="8449" max="8457" width="14.42578125" style="1" customWidth="1"/>
    <col min="8458" max="8663" width="9.140625" style="1"/>
    <col min="8664" max="8664" width="40" style="1" customWidth="1"/>
    <col min="8665" max="8703" width="14.42578125" style="1" customWidth="1"/>
    <col min="8704" max="8704" width="19.7109375" style="1" customWidth="1"/>
    <col min="8705" max="8713" width="14.42578125" style="1" customWidth="1"/>
    <col min="8714" max="8919" width="9.140625" style="1"/>
    <col min="8920" max="8920" width="40" style="1" customWidth="1"/>
    <col min="8921" max="8959" width="14.42578125" style="1" customWidth="1"/>
    <col min="8960" max="8960" width="19.7109375" style="1" customWidth="1"/>
    <col min="8961" max="8969" width="14.42578125" style="1" customWidth="1"/>
    <col min="8970" max="9175" width="9.140625" style="1"/>
    <col min="9176" max="9176" width="40" style="1" customWidth="1"/>
    <col min="9177" max="9215" width="14.42578125" style="1" customWidth="1"/>
    <col min="9216" max="9216" width="19.7109375" style="1" customWidth="1"/>
    <col min="9217" max="9225" width="14.42578125" style="1" customWidth="1"/>
    <col min="9226" max="9431" width="9.140625" style="1"/>
    <col min="9432" max="9432" width="40" style="1" customWidth="1"/>
    <col min="9433" max="9471" width="14.42578125" style="1" customWidth="1"/>
    <col min="9472" max="9472" width="19.7109375" style="1" customWidth="1"/>
    <col min="9473" max="9481" width="14.42578125" style="1" customWidth="1"/>
    <col min="9482" max="9687" width="9.140625" style="1"/>
    <col min="9688" max="9688" width="40" style="1" customWidth="1"/>
    <col min="9689" max="9727" width="14.42578125" style="1" customWidth="1"/>
    <col min="9728" max="9728" width="19.7109375" style="1" customWidth="1"/>
    <col min="9729" max="9737" width="14.42578125" style="1" customWidth="1"/>
    <col min="9738" max="9943" width="9.140625" style="1"/>
    <col min="9944" max="9944" width="40" style="1" customWidth="1"/>
    <col min="9945" max="9983" width="14.42578125" style="1" customWidth="1"/>
    <col min="9984" max="9984" width="19.7109375" style="1" customWidth="1"/>
    <col min="9985" max="9993" width="14.42578125" style="1" customWidth="1"/>
    <col min="9994" max="10199" width="9.140625" style="1"/>
    <col min="10200" max="10200" width="40" style="1" customWidth="1"/>
    <col min="10201" max="10239" width="14.42578125" style="1" customWidth="1"/>
    <col min="10240" max="10240" width="19.7109375" style="1" customWidth="1"/>
    <col min="10241" max="10249" width="14.42578125" style="1" customWidth="1"/>
    <col min="10250" max="10455" width="9.140625" style="1"/>
    <col min="10456" max="10456" width="40" style="1" customWidth="1"/>
    <col min="10457" max="10495" width="14.42578125" style="1" customWidth="1"/>
    <col min="10496" max="10496" width="19.7109375" style="1" customWidth="1"/>
    <col min="10497" max="10505" width="14.42578125" style="1" customWidth="1"/>
    <col min="10506" max="10711" width="9.140625" style="1"/>
    <col min="10712" max="10712" width="40" style="1" customWidth="1"/>
    <col min="10713" max="10751" width="14.42578125" style="1" customWidth="1"/>
    <col min="10752" max="10752" width="19.7109375" style="1" customWidth="1"/>
    <col min="10753" max="10761" width="14.42578125" style="1" customWidth="1"/>
    <col min="10762" max="10967" width="9.140625" style="1"/>
    <col min="10968" max="10968" width="40" style="1" customWidth="1"/>
    <col min="10969" max="11007" width="14.42578125" style="1" customWidth="1"/>
    <col min="11008" max="11008" width="19.7109375" style="1" customWidth="1"/>
    <col min="11009" max="11017" width="14.42578125" style="1" customWidth="1"/>
    <col min="11018" max="11223" width="9.140625" style="1"/>
    <col min="11224" max="11224" width="40" style="1" customWidth="1"/>
    <col min="11225" max="11263" width="14.42578125" style="1" customWidth="1"/>
    <col min="11264" max="11264" width="19.7109375" style="1" customWidth="1"/>
    <col min="11265" max="11273" width="14.42578125" style="1" customWidth="1"/>
    <col min="11274" max="11479" width="9.140625" style="1"/>
    <col min="11480" max="11480" width="40" style="1" customWidth="1"/>
    <col min="11481" max="11519" width="14.42578125" style="1" customWidth="1"/>
    <col min="11520" max="11520" width="19.7109375" style="1" customWidth="1"/>
    <col min="11521" max="11529" width="14.42578125" style="1" customWidth="1"/>
    <col min="11530" max="11735" width="9.140625" style="1"/>
    <col min="11736" max="11736" width="40" style="1" customWidth="1"/>
    <col min="11737" max="11775" width="14.42578125" style="1" customWidth="1"/>
    <col min="11776" max="11776" width="19.7109375" style="1" customWidth="1"/>
    <col min="11777" max="11785" width="14.42578125" style="1" customWidth="1"/>
    <col min="11786" max="11991" width="9.140625" style="1"/>
    <col min="11992" max="11992" width="40" style="1" customWidth="1"/>
    <col min="11993" max="12031" width="14.42578125" style="1" customWidth="1"/>
    <col min="12032" max="12032" width="19.7109375" style="1" customWidth="1"/>
    <col min="12033" max="12041" width="14.42578125" style="1" customWidth="1"/>
    <col min="12042" max="12247" width="9.140625" style="1"/>
    <col min="12248" max="12248" width="40" style="1" customWidth="1"/>
    <col min="12249" max="12287" width="14.42578125" style="1" customWidth="1"/>
    <col min="12288" max="12288" width="19.7109375" style="1" customWidth="1"/>
    <col min="12289" max="12297" width="14.42578125" style="1" customWidth="1"/>
    <col min="12298" max="12503" width="9.140625" style="1"/>
    <col min="12504" max="12504" width="40" style="1" customWidth="1"/>
    <col min="12505" max="12543" width="14.42578125" style="1" customWidth="1"/>
    <col min="12544" max="12544" width="19.7109375" style="1" customWidth="1"/>
    <col min="12545" max="12553" width="14.42578125" style="1" customWidth="1"/>
    <col min="12554" max="12759" width="9.140625" style="1"/>
    <col min="12760" max="12760" width="40" style="1" customWidth="1"/>
    <col min="12761" max="12799" width="14.42578125" style="1" customWidth="1"/>
    <col min="12800" max="12800" width="19.7109375" style="1" customWidth="1"/>
    <col min="12801" max="12809" width="14.42578125" style="1" customWidth="1"/>
    <col min="12810" max="13015" width="9.140625" style="1"/>
    <col min="13016" max="13016" width="40" style="1" customWidth="1"/>
    <col min="13017" max="13055" width="14.42578125" style="1" customWidth="1"/>
    <col min="13056" max="13056" width="19.7109375" style="1" customWidth="1"/>
    <col min="13057" max="13065" width="14.42578125" style="1" customWidth="1"/>
    <col min="13066" max="13271" width="9.140625" style="1"/>
    <col min="13272" max="13272" width="40" style="1" customWidth="1"/>
    <col min="13273" max="13311" width="14.42578125" style="1" customWidth="1"/>
    <col min="13312" max="13312" width="19.7109375" style="1" customWidth="1"/>
    <col min="13313" max="13321" width="14.42578125" style="1" customWidth="1"/>
    <col min="13322" max="13527" width="9.140625" style="1"/>
    <col min="13528" max="13528" width="40" style="1" customWidth="1"/>
    <col min="13529" max="13567" width="14.42578125" style="1" customWidth="1"/>
    <col min="13568" max="13568" width="19.7109375" style="1" customWidth="1"/>
    <col min="13569" max="13577" width="14.42578125" style="1" customWidth="1"/>
    <col min="13578" max="13783" width="9.140625" style="1"/>
    <col min="13784" max="13784" width="40" style="1" customWidth="1"/>
    <col min="13785" max="13823" width="14.42578125" style="1" customWidth="1"/>
    <col min="13824" max="13824" width="19.7109375" style="1" customWidth="1"/>
    <col min="13825" max="13833" width="14.42578125" style="1" customWidth="1"/>
    <col min="13834" max="14039" width="9.140625" style="1"/>
    <col min="14040" max="14040" width="40" style="1" customWidth="1"/>
    <col min="14041" max="14079" width="14.42578125" style="1" customWidth="1"/>
    <col min="14080" max="14080" width="19.7109375" style="1" customWidth="1"/>
    <col min="14081" max="14089" width="14.42578125" style="1" customWidth="1"/>
    <col min="14090" max="14295" width="9.140625" style="1"/>
    <col min="14296" max="14296" width="40" style="1" customWidth="1"/>
    <col min="14297" max="14335" width="14.42578125" style="1" customWidth="1"/>
    <col min="14336" max="14336" width="19.7109375" style="1" customWidth="1"/>
    <col min="14337" max="14345" width="14.42578125" style="1" customWidth="1"/>
    <col min="14346" max="14551" width="9.140625" style="1"/>
    <col min="14552" max="14552" width="40" style="1" customWidth="1"/>
    <col min="14553" max="14591" width="14.42578125" style="1" customWidth="1"/>
    <col min="14592" max="14592" width="19.7109375" style="1" customWidth="1"/>
    <col min="14593" max="14601" width="14.42578125" style="1" customWidth="1"/>
    <col min="14602" max="14807" width="9.140625" style="1"/>
    <col min="14808" max="14808" width="40" style="1" customWidth="1"/>
    <col min="14809" max="14847" width="14.42578125" style="1" customWidth="1"/>
    <col min="14848" max="14848" width="19.7109375" style="1" customWidth="1"/>
    <col min="14849" max="14857" width="14.42578125" style="1" customWidth="1"/>
    <col min="14858" max="15063" width="9.140625" style="1"/>
    <col min="15064" max="15064" width="40" style="1" customWidth="1"/>
    <col min="15065" max="15103" width="14.42578125" style="1" customWidth="1"/>
    <col min="15104" max="15104" width="19.7109375" style="1" customWidth="1"/>
    <col min="15105" max="15113" width="14.42578125" style="1" customWidth="1"/>
    <col min="15114" max="15319" width="9.140625" style="1"/>
    <col min="15320" max="15320" width="40" style="1" customWidth="1"/>
    <col min="15321" max="15359" width="14.42578125" style="1" customWidth="1"/>
    <col min="15360" max="15360" width="19.7109375" style="1" customWidth="1"/>
    <col min="15361" max="15369" width="14.42578125" style="1" customWidth="1"/>
    <col min="15370" max="15575" width="9.140625" style="1"/>
    <col min="15576" max="15576" width="40" style="1" customWidth="1"/>
    <col min="15577" max="15615" width="14.42578125" style="1" customWidth="1"/>
    <col min="15616" max="15616" width="19.7109375" style="1" customWidth="1"/>
    <col min="15617" max="15625" width="14.42578125" style="1" customWidth="1"/>
    <col min="15626" max="15831" width="9.140625" style="1"/>
    <col min="15832" max="15832" width="40" style="1" customWidth="1"/>
    <col min="15833" max="15871" width="14.42578125" style="1" customWidth="1"/>
    <col min="15872" max="15872" width="19.7109375" style="1" customWidth="1"/>
    <col min="15873" max="15881" width="14.42578125" style="1" customWidth="1"/>
    <col min="15882" max="16087" width="9.140625" style="1"/>
    <col min="16088" max="16088" width="40" style="1" customWidth="1"/>
    <col min="16089" max="16127" width="14.42578125" style="1" customWidth="1"/>
    <col min="16128" max="16128" width="19.7109375" style="1" customWidth="1"/>
    <col min="16129" max="16137" width="14.42578125" style="1" customWidth="1"/>
    <col min="16138" max="16384" width="9.140625" style="1"/>
  </cols>
  <sheetData>
    <row r="1" spans="1:27" ht="15.75">
      <c r="K1" s="36" t="s">
        <v>80</v>
      </c>
      <c r="L1" s="36"/>
    </row>
    <row r="2" spans="1:27" ht="9" customHeight="1"/>
    <row r="3" spans="1:27" s="20" customFormat="1" ht="37.5" customHeight="1">
      <c r="C3" s="35" t="s">
        <v>44</v>
      </c>
      <c r="D3" s="35"/>
      <c r="E3" s="35"/>
      <c r="F3" s="35"/>
      <c r="G3" s="35"/>
      <c r="H3" s="35"/>
      <c r="I3" s="35"/>
      <c r="J3" s="35"/>
      <c r="K3" s="35"/>
      <c r="L3" s="21"/>
      <c r="M3" s="21"/>
    </row>
    <row r="4" spans="1:27" s="19" customFormat="1" ht="15" customHeight="1">
      <c r="A4" s="22" t="s">
        <v>53</v>
      </c>
      <c r="B4" s="25" t="s">
        <v>0</v>
      </c>
      <c r="C4" s="25" t="s">
        <v>46</v>
      </c>
      <c r="D4" s="28" t="s">
        <v>45</v>
      </c>
      <c r="E4" s="25" t="s">
        <v>48</v>
      </c>
      <c r="F4" s="25" t="s">
        <v>1</v>
      </c>
      <c r="G4" s="25" t="s">
        <v>47</v>
      </c>
      <c r="H4" s="25" t="s">
        <v>49</v>
      </c>
      <c r="I4" s="25" t="s">
        <v>52</v>
      </c>
      <c r="J4" s="31" t="s">
        <v>50</v>
      </c>
      <c r="K4" s="32"/>
      <c r="L4" s="25" t="s">
        <v>49</v>
      </c>
      <c r="M4" s="25" t="s">
        <v>65</v>
      </c>
      <c r="N4" s="31" t="s">
        <v>50</v>
      </c>
      <c r="O4" s="32"/>
      <c r="P4" s="25" t="s">
        <v>49</v>
      </c>
      <c r="Q4" s="25" t="s">
        <v>79</v>
      </c>
      <c r="R4" s="31" t="s">
        <v>50</v>
      </c>
      <c r="S4" s="32"/>
    </row>
    <row r="5" spans="1:27" s="19" customFormat="1" ht="33.75" customHeight="1">
      <c r="A5" s="23"/>
      <c r="B5" s="26"/>
      <c r="C5" s="26"/>
      <c r="D5" s="29"/>
      <c r="E5" s="26"/>
      <c r="F5" s="26"/>
      <c r="G5" s="26"/>
      <c r="H5" s="26"/>
      <c r="I5" s="26"/>
      <c r="J5" s="27" t="s">
        <v>64</v>
      </c>
      <c r="K5" s="27" t="s">
        <v>51</v>
      </c>
      <c r="L5" s="26"/>
      <c r="M5" s="26"/>
      <c r="N5" s="27" t="s">
        <v>51</v>
      </c>
      <c r="O5" s="27" t="s">
        <v>64</v>
      </c>
      <c r="P5" s="26"/>
      <c r="Q5" s="26"/>
      <c r="R5" s="27" t="s">
        <v>51</v>
      </c>
      <c r="S5" s="27" t="s">
        <v>64</v>
      </c>
    </row>
    <row r="6" spans="1:27" ht="240.75" customHeight="1">
      <c r="A6" s="24"/>
      <c r="B6" s="27"/>
      <c r="C6" s="27"/>
      <c r="D6" s="30"/>
      <c r="E6" s="27"/>
      <c r="F6" s="27"/>
      <c r="G6" s="27"/>
      <c r="H6" s="27"/>
      <c r="I6" s="27"/>
      <c r="J6" s="33"/>
      <c r="K6" s="33"/>
      <c r="L6" s="27"/>
      <c r="M6" s="27"/>
      <c r="N6" s="33"/>
      <c r="O6" s="33"/>
      <c r="P6" s="27"/>
      <c r="Q6" s="27"/>
      <c r="R6" s="33"/>
      <c r="S6" s="33"/>
      <c r="Y6" s="13"/>
    </row>
    <row r="7" spans="1:27" ht="16.5" customHeight="1">
      <c r="A7" s="18">
        <v>1</v>
      </c>
      <c r="B7" s="11">
        <v>2</v>
      </c>
      <c r="C7" s="11">
        <v>3</v>
      </c>
      <c r="D7" s="16">
        <v>4</v>
      </c>
      <c r="E7" s="11">
        <v>5</v>
      </c>
      <c r="F7" s="11">
        <v>6</v>
      </c>
      <c r="G7" s="11" t="s">
        <v>54</v>
      </c>
      <c r="H7" s="11">
        <v>8</v>
      </c>
      <c r="I7" s="17" t="s">
        <v>55</v>
      </c>
      <c r="J7" s="11" t="s">
        <v>60</v>
      </c>
      <c r="K7" s="11" t="s">
        <v>61</v>
      </c>
      <c r="L7" s="11">
        <v>12</v>
      </c>
      <c r="M7" s="11" t="s">
        <v>56</v>
      </c>
      <c r="N7" s="11" t="s">
        <v>62</v>
      </c>
      <c r="O7" s="11" t="s">
        <v>57</v>
      </c>
      <c r="P7" s="11">
        <v>16</v>
      </c>
      <c r="Q7" s="11" t="s">
        <v>58</v>
      </c>
      <c r="R7" s="11" t="s">
        <v>63</v>
      </c>
      <c r="S7" s="11" t="s">
        <v>59</v>
      </c>
      <c r="Y7" s="13"/>
    </row>
    <row r="8" spans="1:27">
      <c r="A8" s="15"/>
      <c r="B8" s="2" t="s">
        <v>2</v>
      </c>
      <c r="C8" s="3" t="s">
        <v>43</v>
      </c>
      <c r="D8" s="3" t="s">
        <v>26</v>
      </c>
      <c r="E8" s="3" t="s">
        <v>33</v>
      </c>
      <c r="F8" s="4">
        <v>1.018</v>
      </c>
      <c r="G8" s="7">
        <f>ROUND(C8*D8*E8*F8,0)</f>
        <v>2580019</v>
      </c>
      <c r="H8" s="14">
        <v>1</v>
      </c>
      <c r="I8" s="7">
        <f>ROUND(G8*H8,0)</f>
        <v>2580019</v>
      </c>
      <c r="J8" s="8">
        <f>ROUND(I8*5/100,0)</f>
        <v>129001</v>
      </c>
      <c r="K8" s="8">
        <f>I8-J8</f>
        <v>2451018</v>
      </c>
      <c r="L8" s="14">
        <v>1</v>
      </c>
      <c r="M8" s="8">
        <f>ROUND(G8*L8,0)</f>
        <v>2580019</v>
      </c>
      <c r="N8" s="10">
        <f>M8-O8</f>
        <v>2451018</v>
      </c>
      <c r="O8" s="10">
        <f>ROUND(M8*5/100,)</f>
        <v>129001</v>
      </c>
      <c r="P8" s="14">
        <v>1</v>
      </c>
      <c r="Q8" s="10">
        <f>ROUND(G8*P8,0)</f>
        <v>2580019</v>
      </c>
      <c r="R8" s="10">
        <f>Q8-S8</f>
        <v>2451018</v>
      </c>
      <c r="S8" s="10">
        <f>ROUND(Q8*5/100,0)</f>
        <v>129001</v>
      </c>
      <c r="T8" s="12"/>
      <c r="U8" s="12"/>
      <c r="V8" s="12"/>
      <c r="Y8" s="12"/>
      <c r="Z8" s="12"/>
      <c r="AA8" s="12"/>
    </row>
    <row r="9" spans="1:27">
      <c r="A9" s="15"/>
      <c r="B9" s="2" t="s">
        <v>3</v>
      </c>
      <c r="C9" s="3" t="s">
        <v>66</v>
      </c>
      <c r="D9" s="3" t="s">
        <v>26</v>
      </c>
      <c r="E9" s="3" t="s">
        <v>33</v>
      </c>
      <c r="F9" s="4">
        <v>1.018</v>
      </c>
      <c r="G9" s="7">
        <f t="shared" ref="G9:G35" si="0">ROUND(C9*D9*E9*F9,0)</f>
        <v>2284392</v>
      </c>
      <c r="H9" s="14">
        <v>1</v>
      </c>
      <c r="I9" s="7">
        <f t="shared" ref="I9:I35" si="1">ROUND(G9*H9,0)</f>
        <v>2284392</v>
      </c>
      <c r="J9" s="8">
        <f>ROUND(I9*5/100,0)</f>
        <v>114220</v>
      </c>
      <c r="K9" s="8">
        <f>I9-J9</f>
        <v>2170172</v>
      </c>
      <c r="L9" s="14">
        <v>1</v>
      </c>
      <c r="M9" s="8">
        <f t="shared" ref="M9:M35" si="2">ROUND(G9*L9,0)</f>
        <v>2284392</v>
      </c>
      <c r="N9" s="10">
        <f t="shared" ref="N9:N35" si="3">M9-O9</f>
        <v>2170172</v>
      </c>
      <c r="O9" s="10">
        <f t="shared" ref="O9:O35" si="4">ROUND(M9*5/100,)</f>
        <v>114220</v>
      </c>
      <c r="P9" s="14">
        <v>1</v>
      </c>
      <c r="Q9" s="10">
        <f t="shared" ref="Q9:Q35" si="5">ROUND(G9*P9,0)</f>
        <v>2284392</v>
      </c>
      <c r="R9" s="10">
        <f t="shared" ref="R9:R35" si="6">Q9-S9</f>
        <v>2170172</v>
      </c>
      <c r="S9" s="10">
        <f t="shared" ref="S9:S35" si="7">ROUND(Q9*5/100,0)</f>
        <v>114220</v>
      </c>
      <c r="T9" s="12"/>
      <c r="U9" s="12"/>
      <c r="V9" s="12"/>
      <c r="Y9" s="12"/>
      <c r="Z9" s="12"/>
      <c r="AA9" s="12"/>
    </row>
    <row r="10" spans="1:27">
      <c r="A10" s="15"/>
      <c r="B10" s="2" t="s">
        <v>4</v>
      </c>
      <c r="C10" s="3" t="s">
        <v>75</v>
      </c>
      <c r="D10" s="3" t="s">
        <v>26</v>
      </c>
      <c r="E10" s="3" t="s">
        <v>33</v>
      </c>
      <c r="F10" s="4">
        <v>1.018</v>
      </c>
      <c r="G10" s="7">
        <f t="shared" si="0"/>
        <v>2069390</v>
      </c>
      <c r="H10" s="14">
        <v>1</v>
      </c>
      <c r="I10" s="7">
        <f t="shared" si="1"/>
        <v>2069390</v>
      </c>
      <c r="J10" s="8">
        <f t="shared" ref="J10:J35" si="8">ROUND(I10*5/100,0)</f>
        <v>103470</v>
      </c>
      <c r="K10" s="8">
        <f t="shared" ref="K10:K35" si="9">I10-J10</f>
        <v>1965920</v>
      </c>
      <c r="L10" s="14">
        <v>1</v>
      </c>
      <c r="M10" s="8">
        <f t="shared" si="2"/>
        <v>2069390</v>
      </c>
      <c r="N10" s="10">
        <f t="shared" si="3"/>
        <v>1965920</v>
      </c>
      <c r="O10" s="10">
        <f t="shared" si="4"/>
        <v>103470</v>
      </c>
      <c r="P10" s="14">
        <v>1</v>
      </c>
      <c r="Q10" s="10">
        <f t="shared" si="5"/>
        <v>2069390</v>
      </c>
      <c r="R10" s="10">
        <f t="shared" si="6"/>
        <v>1965920</v>
      </c>
      <c r="S10" s="10">
        <f t="shared" si="7"/>
        <v>103470</v>
      </c>
      <c r="T10" s="12"/>
      <c r="U10" s="12"/>
      <c r="V10" s="12"/>
      <c r="Y10" s="12"/>
      <c r="Z10" s="12"/>
      <c r="AA10" s="12"/>
    </row>
    <row r="11" spans="1:27">
      <c r="A11" s="15"/>
      <c r="B11" s="2" t="s">
        <v>36</v>
      </c>
      <c r="C11" s="3" t="s">
        <v>42</v>
      </c>
      <c r="D11" s="3" t="s">
        <v>26</v>
      </c>
      <c r="E11" s="3" t="s">
        <v>33</v>
      </c>
      <c r="F11" s="4">
        <v>1.018</v>
      </c>
      <c r="G11" s="7">
        <f t="shared" si="0"/>
        <v>2418768</v>
      </c>
      <c r="H11" s="14">
        <v>1</v>
      </c>
      <c r="I11" s="7">
        <f t="shared" si="1"/>
        <v>2418768</v>
      </c>
      <c r="J11" s="8">
        <f t="shared" si="8"/>
        <v>120938</v>
      </c>
      <c r="K11" s="8">
        <f t="shared" si="9"/>
        <v>2297830</v>
      </c>
      <c r="L11" s="14">
        <v>1</v>
      </c>
      <c r="M11" s="8">
        <f t="shared" si="2"/>
        <v>2418768</v>
      </c>
      <c r="N11" s="10">
        <f t="shared" si="3"/>
        <v>2297830</v>
      </c>
      <c r="O11" s="10">
        <f t="shared" si="4"/>
        <v>120938</v>
      </c>
      <c r="P11" s="14">
        <v>1</v>
      </c>
      <c r="Q11" s="10">
        <f t="shared" si="5"/>
        <v>2418768</v>
      </c>
      <c r="R11" s="10">
        <f t="shared" si="6"/>
        <v>2297830</v>
      </c>
      <c r="S11" s="10">
        <f t="shared" si="7"/>
        <v>120938</v>
      </c>
      <c r="T11" s="12"/>
      <c r="U11" s="12"/>
      <c r="V11" s="12"/>
      <c r="Y11" s="12"/>
      <c r="Z11" s="12"/>
      <c r="AA11" s="12"/>
    </row>
    <row r="12" spans="1:27">
      <c r="A12" s="15"/>
      <c r="B12" s="2" t="s">
        <v>5</v>
      </c>
      <c r="C12" s="3" t="s">
        <v>70</v>
      </c>
      <c r="D12" s="3" t="s">
        <v>26</v>
      </c>
      <c r="E12" s="3" t="s">
        <v>33</v>
      </c>
      <c r="F12" s="4">
        <v>1.018</v>
      </c>
      <c r="G12" s="7">
        <f t="shared" si="0"/>
        <v>1075008</v>
      </c>
      <c r="H12" s="14">
        <v>1</v>
      </c>
      <c r="I12" s="7">
        <f t="shared" si="1"/>
        <v>1075008</v>
      </c>
      <c r="J12" s="8">
        <f t="shared" si="8"/>
        <v>53750</v>
      </c>
      <c r="K12" s="8">
        <f t="shared" si="9"/>
        <v>1021258</v>
      </c>
      <c r="L12" s="14">
        <v>1</v>
      </c>
      <c r="M12" s="8">
        <f t="shared" si="2"/>
        <v>1075008</v>
      </c>
      <c r="N12" s="10">
        <f t="shared" si="3"/>
        <v>1021258</v>
      </c>
      <c r="O12" s="10">
        <f t="shared" si="4"/>
        <v>53750</v>
      </c>
      <c r="P12" s="14">
        <v>1</v>
      </c>
      <c r="Q12" s="10">
        <f t="shared" si="5"/>
        <v>1075008</v>
      </c>
      <c r="R12" s="10">
        <f t="shared" si="6"/>
        <v>1021258</v>
      </c>
      <c r="S12" s="10">
        <f t="shared" si="7"/>
        <v>53750</v>
      </c>
      <c r="T12" s="12"/>
      <c r="U12" s="12"/>
      <c r="V12" s="12"/>
      <c r="Y12" s="12"/>
      <c r="Z12" s="12"/>
      <c r="AA12" s="12"/>
    </row>
    <row r="13" spans="1:27">
      <c r="A13" s="15"/>
      <c r="B13" s="2" t="s">
        <v>6</v>
      </c>
      <c r="C13" s="3" t="s">
        <v>76</v>
      </c>
      <c r="D13" s="3" t="s">
        <v>26</v>
      </c>
      <c r="E13" s="3" t="s">
        <v>33</v>
      </c>
      <c r="F13" s="4">
        <v>1.018</v>
      </c>
      <c r="G13" s="7">
        <f t="shared" si="0"/>
        <v>1666262</v>
      </c>
      <c r="H13" s="14">
        <v>1</v>
      </c>
      <c r="I13" s="7">
        <f t="shared" si="1"/>
        <v>1666262</v>
      </c>
      <c r="J13" s="8">
        <f t="shared" si="8"/>
        <v>83313</v>
      </c>
      <c r="K13" s="8">
        <f t="shared" si="9"/>
        <v>1582949</v>
      </c>
      <c r="L13" s="14">
        <v>1</v>
      </c>
      <c r="M13" s="8">
        <f t="shared" si="2"/>
        <v>1666262</v>
      </c>
      <c r="N13" s="10">
        <f t="shared" si="3"/>
        <v>1582949</v>
      </c>
      <c r="O13" s="10">
        <f t="shared" si="4"/>
        <v>83313</v>
      </c>
      <c r="P13" s="14">
        <v>1</v>
      </c>
      <c r="Q13" s="10">
        <f t="shared" si="5"/>
        <v>1666262</v>
      </c>
      <c r="R13" s="10">
        <f t="shared" si="6"/>
        <v>1582949</v>
      </c>
      <c r="S13" s="10">
        <f t="shared" si="7"/>
        <v>83313</v>
      </c>
      <c r="T13" s="12"/>
      <c r="U13" s="12"/>
      <c r="V13" s="12"/>
      <c r="Y13" s="12"/>
      <c r="Z13" s="12"/>
      <c r="AA13" s="12"/>
    </row>
    <row r="14" spans="1:27">
      <c r="A14" s="15"/>
      <c r="B14" s="2" t="s">
        <v>37</v>
      </c>
      <c r="C14" s="3" t="s">
        <v>68</v>
      </c>
      <c r="D14" s="3" t="s">
        <v>26</v>
      </c>
      <c r="E14" s="3" t="s">
        <v>33</v>
      </c>
      <c r="F14" s="4">
        <v>1.018</v>
      </c>
      <c r="G14" s="7">
        <f t="shared" si="0"/>
        <v>2714395</v>
      </c>
      <c r="H14" s="14">
        <v>1</v>
      </c>
      <c r="I14" s="7">
        <f t="shared" si="1"/>
        <v>2714395</v>
      </c>
      <c r="J14" s="8">
        <f t="shared" si="8"/>
        <v>135720</v>
      </c>
      <c r="K14" s="8">
        <f t="shared" si="9"/>
        <v>2578675</v>
      </c>
      <c r="L14" s="14">
        <v>1</v>
      </c>
      <c r="M14" s="8">
        <f t="shared" si="2"/>
        <v>2714395</v>
      </c>
      <c r="N14" s="10">
        <f t="shared" si="3"/>
        <v>2578675</v>
      </c>
      <c r="O14" s="10">
        <f t="shared" si="4"/>
        <v>135720</v>
      </c>
      <c r="P14" s="14">
        <v>1</v>
      </c>
      <c r="Q14" s="10">
        <f t="shared" si="5"/>
        <v>2714395</v>
      </c>
      <c r="R14" s="10">
        <f t="shared" si="6"/>
        <v>2578675</v>
      </c>
      <c r="S14" s="10">
        <f t="shared" si="7"/>
        <v>135720</v>
      </c>
      <c r="T14" s="12"/>
      <c r="U14" s="12"/>
      <c r="V14" s="12"/>
      <c r="Y14" s="12"/>
      <c r="Z14" s="12"/>
      <c r="AA14" s="12"/>
    </row>
    <row r="15" spans="1:27">
      <c r="A15" s="15"/>
      <c r="B15" s="2" t="s">
        <v>38</v>
      </c>
      <c r="C15" s="3" t="s">
        <v>30</v>
      </c>
      <c r="D15" s="3" t="s">
        <v>26</v>
      </c>
      <c r="E15" s="3" t="s">
        <v>33</v>
      </c>
      <c r="F15" s="4">
        <v>1.018</v>
      </c>
      <c r="G15" s="7">
        <f t="shared" si="0"/>
        <v>2311267</v>
      </c>
      <c r="H15" s="14">
        <v>1</v>
      </c>
      <c r="I15" s="7">
        <f t="shared" si="1"/>
        <v>2311267</v>
      </c>
      <c r="J15" s="8">
        <f t="shared" si="8"/>
        <v>115563</v>
      </c>
      <c r="K15" s="8">
        <f t="shared" si="9"/>
        <v>2195704</v>
      </c>
      <c r="L15" s="14">
        <v>1</v>
      </c>
      <c r="M15" s="8">
        <f t="shared" si="2"/>
        <v>2311267</v>
      </c>
      <c r="N15" s="10">
        <f t="shared" si="3"/>
        <v>2195704</v>
      </c>
      <c r="O15" s="10">
        <f t="shared" si="4"/>
        <v>115563</v>
      </c>
      <c r="P15" s="14">
        <v>1</v>
      </c>
      <c r="Q15" s="10">
        <f t="shared" si="5"/>
        <v>2311267</v>
      </c>
      <c r="R15" s="10">
        <f t="shared" si="6"/>
        <v>2195704</v>
      </c>
      <c r="S15" s="10">
        <f t="shared" si="7"/>
        <v>115563</v>
      </c>
      <c r="T15" s="12"/>
      <c r="U15" s="12"/>
      <c r="V15" s="12"/>
      <c r="Y15" s="12"/>
      <c r="Z15" s="12"/>
      <c r="AA15" s="12"/>
    </row>
    <row r="16" spans="1:27">
      <c r="A16" s="15"/>
      <c r="B16" s="2" t="s">
        <v>7</v>
      </c>
      <c r="C16" s="3" t="s">
        <v>35</v>
      </c>
      <c r="D16" s="3" t="s">
        <v>26</v>
      </c>
      <c r="E16" s="3" t="s">
        <v>33</v>
      </c>
      <c r="F16" s="4">
        <v>1.018</v>
      </c>
      <c r="G16" s="7">
        <f t="shared" si="0"/>
        <v>1854389</v>
      </c>
      <c r="H16" s="14">
        <v>1</v>
      </c>
      <c r="I16" s="7">
        <f t="shared" si="1"/>
        <v>1854389</v>
      </c>
      <c r="J16" s="8">
        <f t="shared" si="8"/>
        <v>92719</v>
      </c>
      <c r="K16" s="8">
        <f t="shared" si="9"/>
        <v>1761670</v>
      </c>
      <c r="L16" s="14">
        <v>1</v>
      </c>
      <c r="M16" s="8">
        <f t="shared" si="2"/>
        <v>1854389</v>
      </c>
      <c r="N16" s="10">
        <f t="shared" si="3"/>
        <v>1761670</v>
      </c>
      <c r="O16" s="10">
        <f t="shared" si="4"/>
        <v>92719</v>
      </c>
      <c r="P16" s="14">
        <v>1</v>
      </c>
      <c r="Q16" s="10">
        <f t="shared" si="5"/>
        <v>1854389</v>
      </c>
      <c r="R16" s="10">
        <f t="shared" si="6"/>
        <v>1761670</v>
      </c>
      <c r="S16" s="10">
        <f t="shared" si="7"/>
        <v>92719</v>
      </c>
      <c r="T16" s="12"/>
      <c r="U16" s="12"/>
      <c r="V16" s="12"/>
      <c r="Y16" s="12"/>
      <c r="Z16" s="12"/>
      <c r="AA16" s="12"/>
    </row>
    <row r="17" spans="1:27">
      <c r="A17" s="15"/>
      <c r="B17" s="2" t="s">
        <v>8</v>
      </c>
      <c r="C17" s="3" t="s">
        <v>69</v>
      </c>
      <c r="D17" s="3" t="s">
        <v>26</v>
      </c>
      <c r="E17" s="3" t="s">
        <v>33</v>
      </c>
      <c r="F17" s="4">
        <v>1.018</v>
      </c>
      <c r="G17" s="7">
        <f t="shared" si="0"/>
        <v>2472518</v>
      </c>
      <c r="H17" s="14">
        <v>1</v>
      </c>
      <c r="I17" s="7">
        <f t="shared" si="1"/>
        <v>2472518</v>
      </c>
      <c r="J17" s="8">
        <f t="shared" si="8"/>
        <v>123626</v>
      </c>
      <c r="K17" s="8">
        <f t="shared" si="9"/>
        <v>2348892</v>
      </c>
      <c r="L17" s="14">
        <v>1</v>
      </c>
      <c r="M17" s="8">
        <f t="shared" si="2"/>
        <v>2472518</v>
      </c>
      <c r="N17" s="10">
        <f t="shared" si="3"/>
        <v>2348892</v>
      </c>
      <c r="O17" s="10">
        <f t="shared" si="4"/>
        <v>123626</v>
      </c>
      <c r="P17" s="14">
        <v>1</v>
      </c>
      <c r="Q17" s="10">
        <f t="shared" si="5"/>
        <v>2472518</v>
      </c>
      <c r="R17" s="10">
        <f t="shared" si="6"/>
        <v>2348892</v>
      </c>
      <c r="S17" s="10">
        <f t="shared" si="7"/>
        <v>123626</v>
      </c>
      <c r="T17" s="12"/>
      <c r="U17" s="12"/>
      <c r="V17" s="12"/>
      <c r="Y17" s="12"/>
      <c r="Z17" s="12"/>
      <c r="AA17" s="12"/>
    </row>
    <row r="18" spans="1:27">
      <c r="A18" s="15"/>
      <c r="B18" s="2" t="s">
        <v>9</v>
      </c>
      <c r="C18" s="3" t="s">
        <v>27</v>
      </c>
      <c r="D18" s="3" t="s">
        <v>26</v>
      </c>
      <c r="E18" s="3" t="s">
        <v>33</v>
      </c>
      <c r="F18" s="4">
        <v>1.018</v>
      </c>
      <c r="G18" s="7">
        <f t="shared" si="0"/>
        <v>2499394</v>
      </c>
      <c r="H18" s="14">
        <v>1</v>
      </c>
      <c r="I18" s="7">
        <f t="shared" si="1"/>
        <v>2499394</v>
      </c>
      <c r="J18" s="8">
        <f t="shared" si="8"/>
        <v>124970</v>
      </c>
      <c r="K18" s="8">
        <f t="shared" si="9"/>
        <v>2374424</v>
      </c>
      <c r="L18" s="14">
        <v>1</v>
      </c>
      <c r="M18" s="8">
        <f t="shared" si="2"/>
        <v>2499394</v>
      </c>
      <c r="N18" s="10">
        <f t="shared" si="3"/>
        <v>2374424</v>
      </c>
      <c r="O18" s="10">
        <f t="shared" si="4"/>
        <v>124970</v>
      </c>
      <c r="P18" s="14">
        <v>1</v>
      </c>
      <c r="Q18" s="10">
        <f t="shared" si="5"/>
        <v>2499394</v>
      </c>
      <c r="R18" s="10">
        <f t="shared" si="6"/>
        <v>2374424</v>
      </c>
      <c r="S18" s="10">
        <f t="shared" si="7"/>
        <v>124970</v>
      </c>
      <c r="T18" s="12"/>
      <c r="U18" s="12"/>
      <c r="V18" s="12"/>
      <c r="Y18" s="12"/>
      <c r="Z18" s="12"/>
      <c r="AA18" s="12"/>
    </row>
    <row r="19" spans="1:27">
      <c r="A19" s="15"/>
      <c r="B19" s="2" t="s">
        <v>10</v>
      </c>
      <c r="C19" s="3" t="s">
        <v>70</v>
      </c>
      <c r="D19" s="3" t="s">
        <v>26</v>
      </c>
      <c r="E19" s="3" t="s">
        <v>33</v>
      </c>
      <c r="F19" s="4">
        <v>1.018</v>
      </c>
      <c r="G19" s="7">
        <f t="shared" si="0"/>
        <v>1075008</v>
      </c>
      <c r="H19" s="14">
        <v>1</v>
      </c>
      <c r="I19" s="7">
        <f t="shared" si="1"/>
        <v>1075008</v>
      </c>
      <c r="J19" s="8">
        <f t="shared" si="8"/>
        <v>53750</v>
      </c>
      <c r="K19" s="8">
        <f t="shared" si="9"/>
        <v>1021258</v>
      </c>
      <c r="L19" s="14">
        <v>1</v>
      </c>
      <c r="M19" s="8">
        <f t="shared" si="2"/>
        <v>1075008</v>
      </c>
      <c r="N19" s="10">
        <f t="shared" si="3"/>
        <v>1021258</v>
      </c>
      <c r="O19" s="10">
        <f t="shared" si="4"/>
        <v>53750</v>
      </c>
      <c r="P19" s="14">
        <v>1</v>
      </c>
      <c r="Q19" s="10">
        <f t="shared" si="5"/>
        <v>1075008</v>
      </c>
      <c r="R19" s="10">
        <f t="shared" si="6"/>
        <v>1021258</v>
      </c>
      <c r="S19" s="10">
        <f t="shared" si="7"/>
        <v>53750</v>
      </c>
      <c r="T19" s="12"/>
      <c r="U19" s="12"/>
      <c r="V19" s="12"/>
      <c r="Y19" s="12"/>
      <c r="Z19" s="12"/>
      <c r="AA19" s="12"/>
    </row>
    <row r="20" spans="1:27">
      <c r="A20" s="15"/>
      <c r="B20" s="2" t="s">
        <v>11</v>
      </c>
      <c r="C20" s="3" t="s">
        <v>67</v>
      </c>
      <c r="D20" s="3" t="s">
        <v>26</v>
      </c>
      <c r="E20" s="3" t="s">
        <v>33</v>
      </c>
      <c r="F20" s="4">
        <v>1.018</v>
      </c>
      <c r="G20" s="7">
        <f t="shared" si="0"/>
        <v>1773763</v>
      </c>
      <c r="H20" s="14">
        <v>1</v>
      </c>
      <c r="I20" s="7">
        <f t="shared" si="1"/>
        <v>1773763</v>
      </c>
      <c r="J20" s="8">
        <f t="shared" si="8"/>
        <v>88688</v>
      </c>
      <c r="K20" s="8">
        <f t="shared" si="9"/>
        <v>1685075</v>
      </c>
      <c r="L20" s="14">
        <v>1</v>
      </c>
      <c r="M20" s="8">
        <f t="shared" si="2"/>
        <v>1773763</v>
      </c>
      <c r="N20" s="10">
        <f t="shared" si="3"/>
        <v>1685075</v>
      </c>
      <c r="O20" s="10">
        <f t="shared" si="4"/>
        <v>88688</v>
      </c>
      <c r="P20" s="14">
        <v>1</v>
      </c>
      <c r="Q20" s="10">
        <f t="shared" si="5"/>
        <v>1773763</v>
      </c>
      <c r="R20" s="10">
        <f t="shared" si="6"/>
        <v>1685075</v>
      </c>
      <c r="S20" s="10">
        <f t="shared" si="7"/>
        <v>88688</v>
      </c>
      <c r="T20" s="12"/>
      <c r="U20" s="12"/>
      <c r="V20" s="12"/>
      <c r="Y20" s="12"/>
      <c r="Z20" s="12"/>
      <c r="AA20" s="12"/>
    </row>
    <row r="21" spans="1:27">
      <c r="A21" s="15"/>
      <c r="B21" s="2" t="s">
        <v>12</v>
      </c>
      <c r="C21" s="3" t="s">
        <v>71</v>
      </c>
      <c r="D21" s="3" t="s">
        <v>26</v>
      </c>
      <c r="E21" s="3" t="s">
        <v>33</v>
      </c>
      <c r="F21" s="4">
        <v>1.018</v>
      </c>
      <c r="G21" s="7">
        <f t="shared" si="0"/>
        <v>2015640</v>
      </c>
      <c r="H21" s="14">
        <v>1</v>
      </c>
      <c r="I21" s="7">
        <f t="shared" si="1"/>
        <v>2015640</v>
      </c>
      <c r="J21" s="8">
        <f t="shared" si="8"/>
        <v>100782</v>
      </c>
      <c r="K21" s="8">
        <f t="shared" si="9"/>
        <v>1914858</v>
      </c>
      <c r="L21" s="14">
        <v>1</v>
      </c>
      <c r="M21" s="8">
        <f t="shared" si="2"/>
        <v>2015640</v>
      </c>
      <c r="N21" s="10">
        <f t="shared" si="3"/>
        <v>1914858</v>
      </c>
      <c r="O21" s="10">
        <f t="shared" si="4"/>
        <v>100782</v>
      </c>
      <c r="P21" s="14">
        <v>1</v>
      </c>
      <c r="Q21" s="10">
        <f t="shared" si="5"/>
        <v>2015640</v>
      </c>
      <c r="R21" s="10">
        <f t="shared" si="6"/>
        <v>1914858</v>
      </c>
      <c r="S21" s="10">
        <f t="shared" si="7"/>
        <v>100782</v>
      </c>
      <c r="T21" s="12"/>
      <c r="U21" s="12"/>
      <c r="V21" s="12"/>
      <c r="Y21" s="12"/>
      <c r="Z21" s="12"/>
      <c r="AA21" s="12"/>
    </row>
    <row r="22" spans="1:27">
      <c r="A22" s="15"/>
      <c r="B22" s="2" t="s">
        <v>13</v>
      </c>
      <c r="C22" s="3" t="s">
        <v>74</v>
      </c>
      <c r="D22" s="3" t="s">
        <v>26</v>
      </c>
      <c r="E22" s="3" t="s">
        <v>33</v>
      </c>
      <c r="F22" s="4">
        <v>1.018</v>
      </c>
      <c r="G22" s="7">
        <f t="shared" si="0"/>
        <v>2768146</v>
      </c>
      <c r="H22" s="14">
        <v>1</v>
      </c>
      <c r="I22" s="7">
        <f t="shared" si="1"/>
        <v>2768146</v>
      </c>
      <c r="J22" s="8">
        <f t="shared" si="8"/>
        <v>138407</v>
      </c>
      <c r="K22" s="8">
        <f t="shared" si="9"/>
        <v>2629739</v>
      </c>
      <c r="L22" s="14">
        <v>1</v>
      </c>
      <c r="M22" s="8">
        <f t="shared" si="2"/>
        <v>2768146</v>
      </c>
      <c r="N22" s="10">
        <f t="shared" si="3"/>
        <v>2629739</v>
      </c>
      <c r="O22" s="10">
        <f t="shared" si="4"/>
        <v>138407</v>
      </c>
      <c r="P22" s="14">
        <v>1</v>
      </c>
      <c r="Q22" s="10">
        <f t="shared" si="5"/>
        <v>2768146</v>
      </c>
      <c r="R22" s="10">
        <f t="shared" si="6"/>
        <v>2629739</v>
      </c>
      <c r="S22" s="10">
        <f t="shared" si="7"/>
        <v>138407</v>
      </c>
      <c r="T22" s="12"/>
      <c r="U22" s="12"/>
      <c r="V22" s="12"/>
      <c r="Y22" s="12"/>
      <c r="Z22" s="12"/>
      <c r="AA22" s="12"/>
    </row>
    <row r="23" spans="1:27">
      <c r="A23" s="15"/>
      <c r="B23" s="2" t="s">
        <v>39</v>
      </c>
      <c r="C23" s="3" t="s">
        <v>34</v>
      </c>
      <c r="D23" s="3" t="s">
        <v>26</v>
      </c>
      <c r="E23" s="3" t="s">
        <v>33</v>
      </c>
      <c r="F23" s="4">
        <v>1.018</v>
      </c>
      <c r="G23" s="7">
        <f t="shared" si="0"/>
        <v>2848771</v>
      </c>
      <c r="H23" s="14">
        <v>1</v>
      </c>
      <c r="I23" s="7">
        <f t="shared" si="1"/>
        <v>2848771</v>
      </c>
      <c r="J23" s="8">
        <f t="shared" si="8"/>
        <v>142439</v>
      </c>
      <c r="K23" s="8">
        <f t="shared" si="9"/>
        <v>2706332</v>
      </c>
      <c r="L23" s="14">
        <v>1</v>
      </c>
      <c r="M23" s="8">
        <f t="shared" si="2"/>
        <v>2848771</v>
      </c>
      <c r="N23" s="10">
        <f t="shared" si="3"/>
        <v>2706332</v>
      </c>
      <c r="O23" s="10">
        <f t="shared" si="4"/>
        <v>142439</v>
      </c>
      <c r="P23" s="14">
        <v>1</v>
      </c>
      <c r="Q23" s="10">
        <f t="shared" si="5"/>
        <v>2848771</v>
      </c>
      <c r="R23" s="10">
        <f t="shared" si="6"/>
        <v>2706332</v>
      </c>
      <c r="S23" s="10">
        <f t="shared" si="7"/>
        <v>142439</v>
      </c>
      <c r="T23" s="12"/>
      <c r="U23" s="12"/>
      <c r="V23" s="12"/>
      <c r="Y23" s="12"/>
      <c r="Z23" s="12"/>
      <c r="AA23" s="12"/>
    </row>
    <row r="24" spans="1:27">
      <c r="A24" s="15"/>
      <c r="B24" s="2" t="s">
        <v>14</v>
      </c>
      <c r="C24" s="3" t="s">
        <v>67</v>
      </c>
      <c r="D24" s="3" t="s">
        <v>26</v>
      </c>
      <c r="E24" s="3" t="s">
        <v>33</v>
      </c>
      <c r="F24" s="4">
        <v>1.018</v>
      </c>
      <c r="G24" s="7">
        <f t="shared" si="0"/>
        <v>1773763</v>
      </c>
      <c r="H24" s="14">
        <v>1</v>
      </c>
      <c r="I24" s="7">
        <f t="shared" si="1"/>
        <v>1773763</v>
      </c>
      <c r="J24" s="8">
        <f t="shared" si="8"/>
        <v>88688</v>
      </c>
      <c r="K24" s="8">
        <f t="shared" si="9"/>
        <v>1685075</v>
      </c>
      <c r="L24" s="14">
        <v>1</v>
      </c>
      <c r="M24" s="8">
        <f t="shared" si="2"/>
        <v>1773763</v>
      </c>
      <c r="N24" s="10">
        <f t="shared" si="3"/>
        <v>1685075</v>
      </c>
      <c r="O24" s="10">
        <f t="shared" si="4"/>
        <v>88688</v>
      </c>
      <c r="P24" s="14">
        <v>1</v>
      </c>
      <c r="Q24" s="10">
        <f t="shared" si="5"/>
        <v>1773763</v>
      </c>
      <c r="R24" s="10">
        <f t="shared" si="6"/>
        <v>1685075</v>
      </c>
      <c r="S24" s="10">
        <f t="shared" si="7"/>
        <v>88688</v>
      </c>
      <c r="T24" s="12"/>
      <c r="U24" s="12"/>
      <c r="V24" s="12"/>
      <c r="Y24" s="12"/>
      <c r="Z24" s="12"/>
      <c r="AA24" s="12"/>
    </row>
    <row r="25" spans="1:27">
      <c r="A25" s="15"/>
      <c r="B25" s="2" t="s">
        <v>15</v>
      </c>
      <c r="C25" s="3" t="s">
        <v>32</v>
      </c>
      <c r="D25" s="3" t="s">
        <v>26</v>
      </c>
      <c r="E25" s="3" t="s">
        <v>33</v>
      </c>
      <c r="F25" s="4">
        <v>1.018</v>
      </c>
      <c r="G25" s="7">
        <f t="shared" si="0"/>
        <v>2257517</v>
      </c>
      <c r="H25" s="14">
        <v>1</v>
      </c>
      <c r="I25" s="7">
        <f t="shared" si="1"/>
        <v>2257517</v>
      </c>
      <c r="J25" s="8">
        <f t="shared" si="8"/>
        <v>112876</v>
      </c>
      <c r="K25" s="8">
        <f t="shared" si="9"/>
        <v>2144641</v>
      </c>
      <c r="L25" s="14">
        <v>1</v>
      </c>
      <c r="M25" s="8">
        <f t="shared" si="2"/>
        <v>2257517</v>
      </c>
      <c r="N25" s="10">
        <f t="shared" si="3"/>
        <v>2144641</v>
      </c>
      <c r="O25" s="10">
        <f t="shared" si="4"/>
        <v>112876</v>
      </c>
      <c r="P25" s="14">
        <v>1</v>
      </c>
      <c r="Q25" s="10">
        <f t="shared" si="5"/>
        <v>2257517</v>
      </c>
      <c r="R25" s="10">
        <f t="shared" si="6"/>
        <v>2144641</v>
      </c>
      <c r="S25" s="10">
        <f t="shared" si="7"/>
        <v>112876</v>
      </c>
      <c r="T25" s="12"/>
      <c r="U25" s="12"/>
      <c r="V25" s="12"/>
      <c r="Y25" s="12"/>
      <c r="Z25" s="12"/>
      <c r="AA25" s="12"/>
    </row>
    <row r="26" spans="1:27">
      <c r="A26" s="15"/>
      <c r="B26" s="2" t="s">
        <v>16</v>
      </c>
      <c r="C26" s="3" t="s">
        <v>34</v>
      </c>
      <c r="D26" s="3" t="s">
        <v>26</v>
      </c>
      <c r="E26" s="3" t="s">
        <v>33</v>
      </c>
      <c r="F26" s="4">
        <v>1.018</v>
      </c>
      <c r="G26" s="7">
        <f t="shared" si="0"/>
        <v>2848771</v>
      </c>
      <c r="H26" s="14">
        <v>1</v>
      </c>
      <c r="I26" s="7">
        <f t="shared" si="1"/>
        <v>2848771</v>
      </c>
      <c r="J26" s="8">
        <f t="shared" si="8"/>
        <v>142439</v>
      </c>
      <c r="K26" s="8">
        <f t="shared" si="9"/>
        <v>2706332</v>
      </c>
      <c r="L26" s="14">
        <v>1</v>
      </c>
      <c r="M26" s="8">
        <f t="shared" si="2"/>
        <v>2848771</v>
      </c>
      <c r="N26" s="10">
        <f t="shared" si="3"/>
        <v>2706332</v>
      </c>
      <c r="O26" s="10">
        <f t="shared" si="4"/>
        <v>142439</v>
      </c>
      <c r="P26" s="14">
        <v>1</v>
      </c>
      <c r="Q26" s="10">
        <f t="shared" si="5"/>
        <v>2848771</v>
      </c>
      <c r="R26" s="10">
        <f t="shared" si="6"/>
        <v>2706332</v>
      </c>
      <c r="S26" s="10">
        <f t="shared" si="7"/>
        <v>142439</v>
      </c>
      <c r="T26" s="12"/>
      <c r="U26" s="12"/>
      <c r="V26" s="12"/>
      <c r="Y26" s="12"/>
      <c r="Z26" s="12"/>
      <c r="AA26" s="12"/>
    </row>
    <row r="27" spans="1:27">
      <c r="A27" s="15"/>
      <c r="B27" s="2" t="s">
        <v>17</v>
      </c>
      <c r="C27" s="3" t="s">
        <v>72</v>
      </c>
      <c r="D27" s="3" t="s">
        <v>26</v>
      </c>
      <c r="E27" s="3" t="s">
        <v>33</v>
      </c>
      <c r="F27" s="4">
        <v>1.018</v>
      </c>
      <c r="G27" s="7">
        <f t="shared" si="0"/>
        <v>1558762</v>
      </c>
      <c r="H27" s="14">
        <v>1</v>
      </c>
      <c r="I27" s="7">
        <f t="shared" si="1"/>
        <v>1558762</v>
      </c>
      <c r="J27" s="8">
        <f t="shared" si="8"/>
        <v>77938</v>
      </c>
      <c r="K27" s="8">
        <f t="shared" si="9"/>
        <v>1480824</v>
      </c>
      <c r="L27" s="14">
        <v>1</v>
      </c>
      <c r="M27" s="8">
        <f t="shared" si="2"/>
        <v>1558762</v>
      </c>
      <c r="N27" s="10">
        <f t="shared" si="3"/>
        <v>1480824</v>
      </c>
      <c r="O27" s="10">
        <f t="shared" si="4"/>
        <v>77938</v>
      </c>
      <c r="P27" s="14">
        <v>1</v>
      </c>
      <c r="Q27" s="10">
        <f t="shared" si="5"/>
        <v>1558762</v>
      </c>
      <c r="R27" s="10">
        <f t="shared" si="6"/>
        <v>1480824</v>
      </c>
      <c r="S27" s="10">
        <f t="shared" si="7"/>
        <v>77938</v>
      </c>
      <c r="T27" s="12"/>
      <c r="U27" s="12"/>
      <c r="V27" s="12"/>
      <c r="Y27" s="12"/>
      <c r="Z27" s="12"/>
      <c r="AA27" s="12"/>
    </row>
    <row r="28" spans="1:27">
      <c r="A28" s="15"/>
      <c r="B28" s="2" t="s">
        <v>18</v>
      </c>
      <c r="C28" s="3" t="s">
        <v>73</v>
      </c>
      <c r="D28" s="3" t="s">
        <v>26</v>
      </c>
      <c r="E28" s="3" t="s">
        <v>33</v>
      </c>
      <c r="F28" s="4">
        <v>1.018</v>
      </c>
      <c r="G28" s="7">
        <f t="shared" si="0"/>
        <v>4165656</v>
      </c>
      <c r="H28" s="14">
        <v>1</v>
      </c>
      <c r="I28" s="7">
        <f t="shared" si="1"/>
        <v>4165656</v>
      </c>
      <c r="J28" s="8">
        <f t="shared" si="8"/>
        <v>208283</v>
      </c>
      <c r="K28" s="8">
        <f t="shared" si="9"/>
        <v>3957373</v>
      </c>
      <c r="L28" s="14">
        <v>1</v>
      </c>
      <c r="M28" s="8">
        <f t="shared" si="2"/>
        <v>4165656</v>
      </c>
      <c r="N28" s="10">
        <f t="shared" si="3"/>
        <v>3957373</v>
      </c>
      <c r="O28" s="10">
        <f t="shared" si="4"/>
        <v>208283</v>
      </c>
      <c r="P28" s="14">
        <v>1</v>
      </c>
      <c r="Q28" s="10">
        <f t="shared" si="5"/>
        <v>4165656</v>
      </c>
      <c r="R28" s="10">
        <f t="shared" si="6"/>
        <v>3957373</v>
      </c>
      <c r="S28" s="10">
        <f t="shared" si="7"/>
        <v>208283</v>
      </c>
      <c r="T28" s="12"/>
      <c r="U28" s="12"/>
      <c r="V28" s="12"/>
      <c r="Y28" s="12"/>
      <c r="Z28" s="12"/>
      <c r="AA28" s="12"/>
    </row>
    <row r="29" spans="1:27">
      <c r="A29" s="15"/>
      <c r="B29" s="2" t="s">
        <v>19</v>
      </c>
      <c r="C29" s="3" t="s">
        <v>28</v>
      </c>
      <c r="D29" s="3" t="s">
        <v>26</v>
      </c>
      <c r="E29" s="3" t="s">
        <v>33</v>
      </c>
      <c r="F29" s="4">
        <v>1.018</v>
      </c>
      <c r="G29" s="7">
        <f t="shared" si="0"/>
        <v>2123141</v>
      </c>
      <c r="H29" s="14">
        <v>1</v>
      </c>
      <c r="I29" s="7">
        <f t="shared" si="1"/>
        <v>2123141</v>
      </c>
      <c r="J29" s="8">
        <f t="shared" si="8"/>
        <v>106157</v>
      </c>
      <c r="K29" s="8">
        <f t="shared" si="9"/>
        <v>2016984</v>
      </c>
      <c r="L29" s="14">
        <v>1</v>
      </c>
      <c r="M29" s="8">
        <f t="shared" si="2"/>
        <v>2123141</v>
      </c>
      <c r="N29" s="10">
        <f t="shared" si="3"/>
        <v>2016984</v>
      </c>
      <c r="O29" s="10">
        <f t="shared" si="4"/>
        <v>106157</v>
      </c>
      <c r="P29" s="14">
        <v>1</v>
      </c>
      <c r="Q29" s="10">
        <f t="shared" si="5"/>
        <v>2123141</v>
      </c>
      <c r="R29" s="10">
        <f t="shared" si="6"/>
        <v>2016984</v>
      </c>
      <c r="S29" s="10">
        <f t="shared" si="7"/>
        <v>106157</v>
      </c>
      <c r="T29" s="12"/>
      <c r="U29" s="12"/>
      <c r="V29" s="12"/>
      <c r="Y29" s="12"/>
      <c r="Z29" s="12"/>
      <c r="AA29" s="12"/>
    </row>
    <row r="30" spans="1:27">
      <c r="A30" s="15"/>
      <c r="B30" s="2" t="s">
        <v>20</v>
      </c>
      <c r="C30" s="3" t="s">
        <v>34</v>
      </c>
      <c r="D30" s="3" t="s">
        <v>26</v>
      </c>
      <c r="E30" s="3" t="s">
        <v>33</v>
      </c>
      <c r="F30" s="4">
        <v>1.018</v>
      </c>
      <c r="G30" s="7">
        <f t="shared" si="0"/>
        <v>2848771</v>
      </c>
      <c r="H30" s="14">
        <v>1</v>
      </c>
      <c r="I30" s="7">
        <f t="shared" si="1"/>
        <v>2848771</v>
      </c>
      <c r="J30" s="8">
        <f t="shared" si="8"/>
        <v>142439</v>
      </c>
      <c r="K30" s="8">
        <f t="shared" si="9"/>
        <v>2706332</v>
      </c>
      <c r="L30" s="14">
        <v>1</v>
      </c>
      <c r="M30" s="8">
        <f t="shared" si="2"/>
        <v>2848771</v>
      </c>
      <c r="N30" s="10">
        <f t="shared" si="3"/>
        <v>2706332</v>
      </c>
      <c r="O30" s="10">
        <f t="shared" si="4"/>
        <v>142439</v>
      </c>
      <c r="P30" s="14">
        <v>1</v>
      </c>
      <c r="Q30" s="10">
        <f t="shared" si="5"/>
        <v>2848771</v>
      </c>
      <c r="R30" s="10">
        <f t="shared" si="6"/>
        <v>2706332</v>
      </c>
      <c r="S30" s="10">
        <f t="shared" si="7"/>
        <v>142439</v>
      </c>
      <c r="T30" s="12"/>
      <c r="U30" s="12"/>
      <c r="V30" s="12"/>
      <c r="Y30" s="12"/>
      <c r="Z30" s="12"/>
      <c r="AA30" s="12"/>
    </row>
    <row r="31" spans="1:27">
      <c r="A31" s="15"/>
      <c r="B31" s="2" t="s">
        <v>21</v>
      </c>
      <c r="C31" s="3" t="s">
        <v>31</v>
      </c>
      <c r="D31" s="3" t="s">
        <v>26</v>
      </c>
      <c r="E31" s="3" t="s">
        <v>33</v>
      </c>
      <c r="F31" s="4">
        <v>1.018</v>
      </c>
      <c r="G31" s="7">
        <f t="shared" si="0"/>
        <v>2633770</v>
      </c>
      <c r="H31" s="14">
        <v>1</v>
      </c>
      <c r="I31" s="7">
        <f t="shared" si="1"/>
        <v>2633770</v>
      </c>
      <c r="J31" s="8">
        <f t="shared" si="8"/>
        <v>131689</v>
      </c>
      <c r="K31" s="8">
        <f t="shared" si="9"/>
        <v>2502081</v>
      </c>
      <c r="L31" s="14">
        <v>1</v>
      </c>
      <c r="M31" s="8">
        <f t="shared" si="2"/>
        <v>2633770</v>
      </c>
      <c r="N31" s="10">
        <f t="shared" si="3"/>
        <v>2502081</v>
      </c>
      <c r="O31" s="10">
        <f t="shared" si="4"/>
        <v>131689</v>
      </c>
      <c r="P31" s="14">
        <v>1</v>
      </c>
      <c r="Q31" s="10">
        <f t="shared" si="5"/>
        <v>2633770</v>
      </c>
      <c r="R31" s="10">
        <f t="shared" si="6"/>
        <v>2502081</v>
      </c>
      <c r="S31" s="10">
        <f t="shared" si="7"/>
        <v>131689</v>
      </c>
      <c r="T31" s="12"/>
      <c r="U31" s="12"/>
      <c r="V31" s="12"/>
      <c r="Y31" s="12"/>
      <c r="Z31" s="12"/>
      <c r="AA31" s="12"/>
    </row>
    <row r="32" spans="1:27">
      <c r="A32" s="15"/>
      <c r="B32" s="2" t="s">
        <v>40</v>
      </c>
      <c r="C32" s="3" t="s">
        <v>29</v>
      </c>
      <c r="D32" s="3" t="s">
        <v>26</v>
      </c>
      <c r="E32" s="3" t="s">
        <v>33</v>
      </c>
      <c r="F32" s="4">
        <v>1.018</v>
      </c>
      <c r="G32" s="7">
        <f t="shared" si="0"/>
        <v>1478136</v>
      </c>
      <c r="H32" s="14">
        <v>1</v>
      </c>
      <c r="I32" s="7">
        <f t="shared" si="1"/>
        <v>1478136</v>
      </c>
      <c r="J32" s="8">
        <f t="shared" si="8"/>
        <v>73907</v>
      </c>
      <c r="K32" s="8">
        <f t="shared" si="9"/>
        <v>1404229</v>
      </c>
      <c r="L32" s="14">
        <v>1</v>
      </c>
      <c r="M32" s="8">
        <f t="shared" si="2"/>
        <v>1478136</v>
      </c>
      <c r="N32" s="10">
        <f t="shared" si="3"/>
        <v>1404229</v>
      </c>
      <c r="O32" s="10">
        <f t="shared" si="4"/>
        <v>73907</v>
      </c>
      <c r="P32" s="14">
        <v>1</v>
      </c>
      <c r="Q32" s="10">
        <f t="shared" si="5"/>
        <v>1478136</v>
      </c>
      <c r="R32" s="10">
        <f t="shared" si="6"/>
        <v>1404229</v>
      </c>
      <c r="S32" s="10">
        <f t="shared" si="7"/>
        <v>73907</v>
      </c>
      <c r="T32" s="12"/>
      <c r="U32" s="12"/>
      <c r="V32" s="12"/>
      <c r="Y32" s="12"/>
      <c r="Z32" s="12"/>
      <c r="AA32" s="12"/>
    </row>
    <row r="33" spans="1:27">
      <c r="A33" s="15"/>
      <c r="B33" s="2" t="s">
        <v>22</v>
      </c>
      <c r="C33" s="3" t="s">
        <v>78</v>
      </c>
      <c r="D33" s="3" t="s">
        <v>26</v>
      </c>
      <c r="E33" s="3" t="s">
        <v>33</v>
      </c>
      <c r="F33" s="4">
        <v>1.018</v>
      </c>
      <c r="G33" s="7">
        <f>ROUND(C33*D33*E33*F33+1,0)</f>
        <v>2983148</v>
      </c>
      <c r="H33" s="14">
        <v>1</v>
      </c>
      <c r="I33" s="7">
        <f t="shared" si="1"/>
        <v>2983148</v>
      </c>
      <c r="J33" s="8">
        <f>ROUND(I33*5/100+1,0)</f>
        <v>149158</v>
      </c>
      <c r="K33" s="8">
        <f t="shared" si="9"/>
        <v>2833990</v>
      </c>
      <c r="L33" s="14">
        <v>1</v>
      </c>
      <c r="M33" s="8">
        <f t="shared" si="2"/>
        <v>2983148</v>
      </c>
      <c r="N33" s="10">
        <f t="shared" si="3"/>
        <v>2833990</v>
      </c>
      <c r="O33" s="10">
        <f>ROUND(M33*5/100+1,)</f>
        <v>149158</v>
      </c>
      <c r="P33" s="14">
        <v>1</v>
      </c>
      <c r="Q33" s="10">
        <f t="shared" si="5"/>
        <v>2983148</v>
      </c>
      <c r="R33" s="10">
        <f t="shared" si="6"/>
        <v>2833990</v>
      </c>
      <c r="S33" s="10">
        <f>ROUND(Q33*5/100+1,0)</f>
        <v>149158</v>
      </c>
      <c r="T33" s="12"/>
      <c r="U33" s="12"/>
      <c r="V33" s="12"/>
      <c r="Y33" s="12"/>
      <c r="Z33" s="12"/>
      <c r="AA33" s="12"/>
    </row>
    <row r="34" spans="1:27">
      <c r="A34" s="15"/>
      <c r="B34" s="2" t="s">
        <v>23</v>
      </c>
      <c r="C34" s="3" t="s">
        <v>28</v>
      </c>
      <c r="D34" s="3" t="s">
        <v>26</v>
      </c>
      <c r="E34" s="3" t="s">
        <v>33</v>
      </c>
      <c r="F34" s="4">
        <v>1.018</v>
      </c>
      <c r="G34" s="7">
        <f t="shared" si="0"/>
        <v>2123141</v>
      </c>
      <c r="H34" s="14">
        <v>1</v>
      </c>
      <c r="I34" s="7">
        <f t="shared" si="1"/>
        <v>2123141</v>
      </c>
      <c r="J34" s="8">
        <f t="shared" si="8"/>
        <v>106157</v>
      </c>
      <c r="K34" s="8">
        <f t="shared" si="9"/>
        <v>2016984</v>
      </c>
      <c r="L34" s="14">
        <v>1</v>
      </c>
      <c r="M34" s="8">
        <f t="shared" si="2"/>
        <v>2123141</v>
      </c>
      <c r="N34" s="10">
        <f t="shared" si="3"/>
        <v>2016984</v>
      </c>
      <c r="O34" s="10">
        <f t="shared" si="4"/>
        <v>106157</v>
      </c>
      <c r="P34" s="14">
        <v>1</v>
      </c>
      <c r="Q34" s="10">
        <f t="shared" si="5"/>
        <v>2123141</v>
      </c>
      <c r="R34" s="10">
        <f t="shared" si="6"/>
        <v>2016984</v>
      </c>
      <c r="S34" s="10">
        <f t="shared" si="7"/>
        <v>106157</v>
      </c>
      <c r="T34" s="12"/>
      <c r="U34" s="12"/>
      <c r="V34" s="12"/>
      <c r="Y34" s="12"/>
      <c r="Z34" s="12"/>
      <c r="AA34" s="12"/>
    </row>
    <row r="35" spans="1:27">
      <c r="A35" s="15"/>
      <c r="B35" s="2" t="s">
        <v>24</v>
      </c>
      <c r="C35" s="3" t="s">
        <v>77</v>
      </c>
      <c r="D35" s="3" t="s">
        <v>26</v>
      </c>
      <c r="E35" s="3" t="s">
        <v>33</v>
      </c>
      <c r="F35" s="4">
        <v>1.018</v>
      </c>
      <c r="G35" s="7">
        <f t="shared" si="0"/>
        <v>1182509</v>
      </c>
      <c r="H35" s="14">
        <v>1</v>
      </c>
      <c r="I35" s="7">
        <f t="shared" si="1"/>
        <v>1182509</v>
      </c>
      <c r="J35" s="8">
        <f t="shared" si="8"/>
        <v>59125</v>
      </c>
      <c r="K35" s="8">
        <f t="shared" si="9"/>
        <v>1123384</v>
      </c>
      <c r="L35" s="14">
        <v>1</v>
      </c>
      <c r="M35" s="8">
        <f t="shared" si="2"/>
        <v>1182509</v>
      </c>
      <c r="N35" s="10">
        <f t="shared" si="3"/>
        <v>1123384</v>
      </c>
      <c r="O35" s="10">
        <f t="shared" si="4"/>
        <v>59125</v>
      </c>
      <c r="P35" s="14">
        <v>1</v>
      </c>
      <c r="Q35" s="10">
        <f t="shared" si="5"/>
        <v>1182509</v>
      </c>
      <c r="R35" s="10">
        <f t="shared" si="6"/>
        <v>1123384</v>
      </c>
      <c r="S35" s="10">
        <f t="shared" si="7"/>
        <v>59125</v>
      </c>
      <c r="T35" s="12"/>
      <c r="U35" s="12"/>
      <c r="V35" s="12"/>
      <c r="Y35" s="12"/>
      <c r="Z35" s="12"/>
      <c r="AA35" s="12"/>
    </row>
    <row r="36" spans="1:27">
      <c r="A36" s="15"/>
      <c r="B36" s="9" t="s">
        <v>41</v>
      </c>
      <c r="C36" s="3"/>
      <c r="D36" s="3"/>
      <c r="E36" s="3"/>
      <c r="F36" s="4"/>
      <c r="G36" s="7"/>
      <c r="H36" s="7"/>
      <c r="I36" s="7"/>
      <c r="J36" s="8"/>
      <c r="K36" s="8"/>
      <c r="L36" s="8"/>
      <c r="M36" s="8"/>
      <c r="N36" s="10"/>
      <c r="O36" s="10"/>
      <c r="P36" s="10"/>
      <c r="Q36" s="10"/>
      <c r="R36" s="10"/>
      <c r="S36" s="10"/>
      <c r="T36" s="12"/>
      <c r="U36" s="12"/>
      <c r="V36" s="12"/>
      <c r="Y36" s="12"/>
      <c r="Z36" s="12"/>
      <c r="AA36" s="12"/>
    </row>
    <row r="37" spans="1:27">
      <c r="A37" s="15"/>
      <c r="B37" s="5" t="s">
        <v>25</v>
      </c>
      <c r="C37" s="6">
        <f>C8+C9+C10+C11+C12+C13+C14+C15+C16+C17+C18+C19+C20+C21+C22+C23+C24+C25+C26+C27+C28+C29+C30+C31+C32+C33+C34+C35</f>
        <v>2322</v>
      </c>
      <c r="D37" s="6"/>
      <c r="E37" s="6"/>
      <c r="F37" s="6"/>
      <c r="G37" s="6">
        <f>SUM(G8:G36)</f>
        <v>62404215</v>
      </c>
      <c r="H37" s="6"/>
      <c r="I37" s="6">
        <f>SUM(I8:I36)</f>
        <v>62404215</v>
      </c>
      <c r="J37" s="6">
        <f t="shared" ref="J37:S37" si="10">SUM(J8:J36)</f>
        <v>3120212</v>
      </c>
      <c r="K37" s="6">
        <f t="shared" si="10"/>
        <v>59284003</v>
      </c>
      <c r="L37" s="6"/>
      <c r="M37" s="6">
        <f>SUM(M8:M36)</f>
        <v>62404215</v>
      </c>
      <c r="N37" s="6">
        <f t="shared" si="10"/>
        <v>59284003</v>
      </c>
      <c r="O37" s="6">
        <f>SUM(O8:O36)</f>
        <v>3120212</v>
      </c>
      <c r="P37" s="6"/>
      <c r="Q37" s="6">
        <f>SUM(Q8:Q36)</f>
        <v>62404215</v>
      </c>
      <c r="R37" s="6">
        <f>SUM(R8:R36)</f>
        <v>59284003</v>
      </c>
      <c r="S37" s="6">
        <f t="shared" si="10"/>
        <v>3120212</v>
      </c>
      <c r="T37" s="12"/>
      <c r="U37" s="12"/>
      <c r="V37" s="12"/>
      <c r="Y37" s="12"/>
      <c r="Z37" s="12"/>
      <c r="AA37" s="12"/>
    </row>
    <row r="40" spans="1:27" ht="44.25" customHeight="1">
      <c r="C40" s="34"/>
      <c r="D40" s="34"/>
      <c r="E40" s="34"/>
      <c r="F40" s="34"/>
      <c r="G40" s="34"/>
      <c r="H40" s="34"/>
      <c r="I40" s="34"/>
      <c r="J40" s="34"/>
    </row>
  </sheetData>
  <mergeCells count="25">
    <mergeCell ref="C3:K3"/>
    <mergeCell ref="J5:J6"/>
    <mergeCell ref="K5:K6"/>
    <mergeCell ref="J4:K4"/>
    <mergeCell ref="K1:L1"/>
    <mergeCell ref="R4:S4"/>
    <mergeCell ref="R5:R6"/>
    <mergeCell ref="S5:S6"/>
    <mergeCell ref="C40:J40"/>
    <mergeCell ref="L4:L6"/>
    <mergeCell ref="M4:M6"/>
    <mergeCell ref="P4:P6"/>
    <mergeCell ref="Q4:Q6"/>
    <mergeCell ref="I4:I6"/>
    <mergeCell ref="F4:F6"/>
    <mergeCell ref="G4:G6"/>
    <mergeCell ref="H4:H6"/>
    <mergeCell ref="N4:O4"/>
    <mergeCell ref="O5:O6"/>
    <mergeCell ref="N5:N6"/>
    <mergeCell ref="A4:A6"/>
    <mergeCell ref="B4:B6"/>
    <mergeCell ref="C4:C6"/>
    <mergeCell ref="D4:D6"/>
    <mergeCell ref="E4:E6"/>
  </mergeCells>
  <conditionalFormatting sqref="F7 B37 P8:P35 B7 R5:S5 N5:O5 J5:K5 C3 B8:M36">
    <cfRule type="expression" dxfId="2" priority="31" stopIfTrue="1">
      <formula>HasError()</formula>
    </cfRule>
    <cfRule type="expression" dxfId="1" priority="32" stopIfTrue="1">
      <formula>LockedByCondition()</formula>
    </cfRule>
    <cfRule type="expression" dxfId="0" priority="33" stopIfTrue="1">
      <formula>Locked()</formula>
    </cfRule>
  </conditionalFormatting>
  <pageMargins left="0.51181102362204722" right="0.39370078740157483" top="0.31496062992125984" bottom="0.19685039370078741" header="0.19685039370078741" footer="0.19685039370078741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субвенция для бюджетников</vt:lpstr>
      <vt:lpstr>'субвенция для бюджетников'!Заголовки_для_печати</vt:lpstr>
      <vt:lpstr>'субвенция для бюджетников'!Область_печати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Zvyagina_I</cp:lastModifiedBy>
  <cp:lastPrinted>2024-10-11T12:48:16Z</cp:lastPrinted>
  <dcterms:created xsi:type="dcterms:W3CDTF">2021-11-26T09:30:48Z</dcterms:created>
  <dcterms:modified xsi:type="dcterms:W3CDTF">2024-10-11T12:48:27Z</dcterms:modified>
</cp:coreProperties>
</file>