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definedNames>
    <definedName name="_xlnm.Print_Titles" localSheetId="0">Лист1!$A:$A</definedName>
  </definedNames>
  <calcPr calcId="125725"/>
</workbook>
</file>

<file path=xl/calcChain.xml><?xml version="1.0" encoding="utf-8"?>
<calcChain xmlns="http://schemas.openxmlformats.org/spreadsheetml/2006/main">
  <c r="Q10" i="1"/>
  <c r="R10" s="1"/>
  <c r="S10" s="1"/>
  <c r="T10" s="1"/>
  <c r="L10"/>
  <c r="M10" s="1"/>
  <c r="G10"/>
  <c r="H10" s="1"/>
  <c r="Q9"/>
  <c r="R9" s="1"/>
  <c r="S9" s="1"/>
  <c r="T9" s="1"/>
  <c r="L9"/>
  <c r="M9" s="1"/>
  <c r="G9"/>
  <c r="H9" s="1"/>
  <c r="Q8"/>
  <c r="R8" s="1"/>
  <c r="S8" s="1"/>
  <c r="T8" s="1"/>
  <c r="L8"/>
  <c r="M8" s="1"/>
  <c r="G8"/>
  <c r="H8" s="1"/>
  <c r="P7"/>
  <c r="K7"/>
  <c r="F7"/>
  <c r="E7"/>
  <c r="D7"/>
  <c r="C7"/>
  <c r="B7"/>
  <c r="P4"/>
  <c r="K4"/>
  <c r="F4"/>
  <c r="C4"/>
  <c r="B4"/>
  <c r="Q7" l="1"/>
  <c r="I10"/>
  <c r="J10" s="1"/>
  <c r="I9"/>
  <c r="J9" s="1"/>
  <c r="I8"/>
  <c r="J8" s="1"/>
  <c r="L7"/>
  <c r="G7"/>
  <c r="N9"/>
  <c r="O9" s="1"/>
  <c r="N10"/>
  <c r="O10" s="1"/>
  <c r="N8"/>
  <c r="O8" s="1"/>
  <c r="H7"/>
  <c r="I7" l="1"/>
  <c r="J11"/>
  <c r="J7" s="1"/>
  <c r="R7"/>
  <c r="M7"/>
  <c r="T11" l="1"/>
  <c r="T7" s="1"/>
  <c r="S7"/>
  <c r="N7"/>
  <c r="O11"/>
  <c r="O7" l="1"/>
</calcChain>
</file>

<file path=xl/sharedStrings.xml><?xml version="1.0" encoding="utf-8"?>
<sst xmlns="http://schemas.openxmlformats.org/spreadsheetml/2006/main" count="39" uniqueCount="27">
  <si>
    <t>Наименование муниципального образования</t>
  </si>
  <si>
    <t>Объем бюджетных ассигнований</t>
  </si>
  <si>
    <t>Начислено субсидий за 1 полугодие текущего финансового года</t>
  </si>
  <si>
    <t>Количество семей, получивших субсидии за 1 полугодие текущего финансового года</t>
  </si>
  <si>
    <t>Коэффициент изменения стоимости жилищно-коммунальных услуг</t>
  </si>
  <si>
    <t>Норматив предоставления субвенции</t>
  </si>
  <si>
    <t>Потребность в выплатах</t>
  </si>
  <si>
    <t>Резерв 5 %</t>
  </si>
  <si>
    <t>7=4*2 полуг. *6/5</t>
  </si>
  <si>
    <t>8=5*7</t>
  </si>
  <si>
    <t>9=8*5%</t>
  </si>
  <si>
    <t>10=8-9</t>
  </si>
  <si>
    <t>12=4*2 полуг.*11/5</t>
  </si>
  <si>
    <t>13=5*12</t>
  </si>
  <si>
    <t>14=13*5%</t>
  </si>
  <si>
    <t>15=13-14</t>
  </si>
  <si>
    <t>17=4*2 полуг.*16/5</t>
  </si>
  <si>
    <t>18=5*17</t>
  </si>
  <si>
    <t>19=18*5%</t>
  </si>
  <si>
    <t>20=18-19</t>
  </si>
  <si>
    <t>г.Железногорск</t>
  </si>
  <si>
    <t>г.Курск</t>
  </si>
  <si>
    <t>г.Курчатов</t>
  </si>
  <si>
    <t>Нераспределенный резерв</t>
  </si>
  <si>
    <t>Субвенции на предоставление гражданам субсидий на оплату жилых помещений и коммунальных услуг</t>
  </si>
  <si>
    <t>Итого</t>
  </si>
  <si>
    <t>Приложение № 1.7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</si>
</sst>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sz val="11"/>
      <color rgb="FF000000"/>
      <name val="Calibri"/>
      <scheme val="minor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6">
    <xf numFmtId="0" fontId="0" fillId="0" borderId="0" xfId="0"/>
    <xf numFmtId="4" fontId="2" fillId="0" borderId="0" xfId="0" applyNumberFormat="1" applyFont="1" applyFill="1"/>
    <xf numFmtId="0" fontId="1" fillId="0" borderId="0" xfId="0" applyFont="1" applyFill="1"/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" fontId="2" fillId="0" borderId="1" xfId="0" applyNumberFormat="1" applyFont="1" applyFill="1" applyBorder="1"/>
    <xf numFmtId="4" fontId="1" fillId="0" borderId="0" xfId="0" applyNumberFormat="1" applyFont="1" applyFill="1"/>
    <xf numFmtId="0" fontId="1" fillId="0" borderId="1" xfId="0" applyFont="1" applyFill="1" applyBorder="1" applyProtection="1"/>
    <xf numFmtId="4" fontId="1" fillId="0" borderId="1" xfId="1" applyNumberFormat="1" applyFont="1" applyFill="1" applyBorder="1" applyProtection="1">
      <protection locked="0"/>
    </xf>
    <xf numFmtId="4" fontId="1" fillId="0" borderId="1" xfId="0" applyNumberFormat="1" applyFont="1" applyFill="1" applyBorder="1" applyProtection="1">
      <protection locked="0"/>
    </xf>
    <xf numFmtId="4" fontId="1" fillId="0" borderId="1" xfId="0" applyNumberFormat="1" applyFont="1" applyFill="1" applyBorder="1" applyAlignment="1" applyProtection="1">
      <alignment vertical="top" wrapText="1"/>
    </xf>
    <xf numFmtId="4" fontId="1" fillId="0" borderId="1" xfId="1" applyNumberFormat="1" applyFont="1" applyFill="1" applyBorder="1" applyAlignment="1" applyProtection="1">
      <alignment wrapText="1"/>
      <protection locked="0"/>
    </xf>
    <xf numFmtId="0" fontId="5" fillId="0" borderId="0" xfId="0" applyFont="1" applyFill="1" applyAlignment="1">
      <alignment horizont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wrapText="1"/>
    </xf>
    <xf numFmtId="4" fontId="2" fillId="0" borderId="0" xfId="0" applyNumberFormat="1" applyFont="1" applyFill="1" applyAlignment="1">
      <alignment horizontal="right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olotova_I/Desktop/&#1050;&#1086;&#1087;&#1080;&#1103;%20&#1055;&#1088;&#1080;&#1083;&#1086;&#1078;&#1077;&#1085;&#1080;&#1077;%20&#8470;%2022%20(&#1089;&#1091;&#1073;&#1074;&#1077;&#1085;&#1094;&#1080;&#1103;%20&#1085;&#1072;%20&#1089;&#1091;&#1073;&#1089;&#1080;&#1076;&#1080;&#1080;%20&#1085;&#1072;%20&#1086;&#1087;&#1083;&#1072;&#1090;&#1091;%20&#1046;&#1050;&#1059;)%20&#1052;&#1041;&#1058;_8_4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ИТОГ"/>
      <sheetName val="Расчет"/>
      <sheetName val="systemquery"/>
      <sheetName val="Реквизиты документа"/>
    </sheetNames>
    <sheetDataSet>
      <sheetData sheetId="0"/>
      <sheetData sheetId="1"/>
      <sheetData sheetId="2"/>
      <sheetData sheetId="3">
        <row r="2">
          <cell r="A2" t="str">
            <v>Год</v>
          </cell>
          <cell r="B2" t="str">
            <v>2024</v>
          </cell>
        </row>
        <row r="3">
          <cell r="A3" t="str">
            <v>Бюджет</v>
          </cell>
          <cell r="B3" t="str">
            <v>Бюджет Курской области</v>
          </cell>
        </row>
        <row r="4">
          <cell r="A4" t="str">
            <v>Расчет</v>
          </cell>
          <cell r="B4" t="str">
            <v>Обоснование бюджетных ассигнований на исполнение действующих обязательств на предоставление субвенций на предоставление гражданам субсидий на оплату жилых помещений и коммунальных услуг</v>
          </cell>
        </row>
        <row r="5">
          <cell r="A5" t="str">
            <v>ГРБС</v>
          </cell>
          <cell r="B5" t="str">
            <v>805</v>
          </cell>
        </row>
        <row r="6">
          <cell r="A6" t="str">
            <v>Корреспондент</v>
          </cell>
          <cell r="B6" t="str">
            <v>МИНИСТЕРСТВО СОЦИАЛЬНОГО ОБЕСПЕЧЕНИЯ, МАТЕРИНСТВА И ДЕТСТВА КУРСКОЙ ОБЛАСТИ</v>
          </cell>
        </row>
        <row r="7">
          <cell r="A7" t="str">
            <v>Дата</v>
          </cell>
          <cell r="B7" t="str">
            <v>31.08.2023</v>
          </cell>
        </row>
        <row r="8">
          <cell r="A8" t="str">
            <v>КБК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109"/>
  <sheetViews>
    <sheetView tabSelected="1" zoomScaleNormal="100" zoomScaleSheetLayoutView="84" workbookViewId="0">
      <selection activeCell="E20" sqref="E20"/>
    </sheetView>
  </sheetViews>
  <sheetFormatPr defaultRowHeight="12.75"/>
  <cols>
    <col min="1" max="1" width="23" style="2" customWidth="1"/>
    <col min="2" max="7" width="16.5703125" style="2" customWidth="1"/>
    <col min="8" max="8" width="14.140625" style="2" bestFit="1" customWidth="1"/>
    <col min="9" max="9" width="11.85546875" style="2" bestFit="1" customWidth="1"/>
    <col min="10" max="10" width="16.5703125" style="2" customWidth="1"/>
    <col min="11" max="11" width="16.42578125" style="2" customWidth="1"/>
    <col min="12" max="12" width="15.7109375" style="2" bestFit="1" customWidth="1"/>
    <col min="13" max="13" width="14.140625" style="2" bestFit="1" customWidth="1"/>
    <col min="14" max="14" width="11.85546875" style="2" bestFit="1" customWidth="1"/>
    <col min="15" max="15" width="16.5703125" style="2" customWidth="1"/>
    <col min="16" max="16" width="14" style="2" customWidth="1"/>
    <col min="17" max="17" width="15.7109375" style="2" bestFit="1" customWidth="1"/>
    <col min="18" max="18" width="14.140625" style="2" bestFit="1" customWidth="1"/>
    <col min="19" max="19" width="11.85546875" style="2" bestFit="1" customWidth="1"/>
    <col min="20" max="20" width="16.5703125" style="2" customWidth="1"/>
    <col min="21" max="16384" width="9.140625" style="2"/>
  </cols>
  <sheetData>
    <row r="1" spans="1:20" ht="15" customHeight="1">
      <c r="A1" s="14"/>
      <c r="B1" s="14"/>
      <c r="C1" s="14"/>
      <c r="D1" s="14"/>
      <c r="E1" s="14"/>
      <c r="F1" s="14"/>
      <c r="G1" s="14"/>
      <c r="H1" s="15" t="s">
        <v>26</v>
      </c>
      <c r="I1" s="15"/>
      <c r="J1" s="15"/>
      <c r="K1" s="1"/>
      <c r="L1" s="1"/>
      <c r="M1" s="1"/>
      <c r="N1" s="1"/>
      <c r="O1" s="1"/>
      <c r="P1" s="1"/>
      <c r="Q1" s="1"/>
      <c r="R1" s="1"/>
      <c r="S1" s="1"/>
      <c r="T1" s="1"/>
    </row>
    <row r="2" spans="1:20" ht="39.75" customHeight="1">
      <c r="A2" s="14"/>
      <c r="B2" s="12" t="s">
        <v>24</v>
      </c>
      <c r="C2" s="12"/>
      <c r="D2" s="12"/>
      <c r="E2" s="12"/>
      <c r="F2" s="12"/>
      <c r="G2" s="12"/>
      <c r="H2" s="12"/>
      <c r="I2" s="12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1:20" ht="21" customHeight="1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1:20">
      <c r="A4" s="13" t="s">
        <v>0</v>
      </c>
      <c r="B4" s="3" t="str">
        <f>"Отчетный "&amp;(VALUE(VLOOKUP("Год",'[1]Реквизиты документа'!$A$2:$B$20,2,0)-2))&amp;" год"</f>
        <v>Отчетный 2022 год</v>
      </c>
      <c r="C4" s="13" t="str">
        <f>"Текущий "&amp;(VALUE(VLOOKUP("Год",'[1]Реквизиты документа'!$A$2:$B$20,2,0)-1))&amp;" год"</f>
        <v>Текущий 2023 год</v>
      </c>
      <c r="D4" s="13"/>
      <c r="E4" s="13"/>
      <c r="F4" s="13" t="str">
        <f>"Очередной "&amp;(VALUE(VLOOKUP("Год",'[1]Реквизиты документа'!$A$2:$B$20,2,0)-0))&amp;" год"</f>
        <v>Очередной 2024 год</v>
      </c>
      <c r="G4" s="13"/>
      <c r="H4" s="13"/>
      <c r="I4" s="13"/>
      <c r="J4" s="13"/>
      <c r="K4" s="13" t="str">
        <f>(VALUE(VLOOKUP("Год",'[1]Реквизиты документа'!$A$2:$B$20,2,0)+1))&amp;" год планового периода"</f>
        <v>2025 год планового периода</v>
      </c>
      <c r="L4" s="13"/>
      <c r="M4" s="13"/>
      <c r="N4" s="13"/>
      <c r="O4" s="13"/>
      <c r="P4" s="13" t="str">
        <f>(VALUE(VLOOKUP("Год",'[1]Реквизиты документа'!$A$2:$B$20,2,0)+2))&amp;" год планового периода"</f>
        <v>2026 год планового периода</v>
      </c>
      <c r="Q4" s="13"/>
      <c r="R4" s="13"/>
      <c r="S4" s="13"/>
      <c r="T4" s="13"/>
    </row>
    <row r="5" spans="1:20" ht="76.5">
      <c r="A5" s="13"/>
      <c r="B5" s="3" t="s">
        <v>1</v>
      </c>
      <c r="C5" s="3" t="s">
        <v>1</v>
      </c>
      <c r="D5" s="3" t="s">
        <v>2</v>
      </c>
      <c r="E5" s="3" t="s">
        <v>3</v>
      </c>
      <c r="F5" s="3" t="s">
        <v>4</v>
      </c>
      <c r="G5" s="3" t="s">
        <v>5</v>
      </c>
      <c r="H5" s="3" t="s">
        <v>6</v>
      </c>
      <c r="I5" s="3" t="s">
        <v>7</v>
      </c>
      <c r="J5" s="3" t="s">
        <v>1</v>
      </c>
      <c r="K5" s="3" t="s">
        <v>4</v>
      </c>
      <c r="L5" s="3" t="s">
        <v>5</v>
      </c>
      <c r="M5" s="3" t="s">
        <v>6</v>
      </c>
      <c r="N5" s="3" t="s">
        <v>7</v>
      </c>
      <c r="O5" s="3" t="s">
        <v>1</v>
      </c>
      <c r="P5" s="3" t="s">
        <v>4</v>
      </c>
      <c r="Q5" s="3" t="s">
        <v>5</v>
      </c>
      <c r="R5" s="3" t="s">
        <v>6</v>
      </c>
      <c r="S5" s="3" t="s">
        <v>7</v>
      </c>
      <c r="T5" s="3" t="s">
        <v>1</v>
      </c>
    </row>
    <row r="6" spans="1:20">
      <c r="A6" s="4">
        <v>1</v>
      </c>
      <c r="B6" s="4">
        <v>2</v>
      </c>
      <c r="C6" s="4">
        <v>3</v>
      </c>
      <c r="D6" s="4">
        <v>4</v>
      </c>
      <c r="E6" s="4">
        <v>5</v>
      </c>
      <c r="F6" s="4">
        <v>6</v>
      </c>
      <c r="G6" s="4" t="s">
        <v>8</v>
      </c>
      <c r="H6" s="4" t="s">
        <v>9</v>
      </c>
      <c r="I6" s="4" t="s">
        <v>10</v>
      </c>
      <c r="J6" s="4" t="s">
        <v>11</v>
      </c>
      <c r="K6" s="4">
        <v>11</v>
      </c>
      <c r="L6" s="4" t="s">
        <v>12</v>
      </c>
      <c r="M6" s="4" t="s">
        <v>13</v>
      </c>
      <c r="N6" s="4" t="s">
        <v>14</v>
      </c>
      <c r="O6" s="4" t="s">
        <v>15</v>
      </c>
      <c r="P6" s="4">
        <v>16</v>
      </c>
      <c r="Q6" s="4" t="s">
        <v>16</v>
      </c>
      <c r="R6" s="4" t="s">
        <v>17</v>
      </c>
      <c r="S6" s="4" t="s">
        <v>18</v>
      </c>
      <c r="T6" s="4" t="s">
        <v>19</v>
      </c>
    </row>
    <row r="7" spans="1:20">
      <c r="A7" s="5" t="s">
        <v>25</v>
      </c>
      <c r="B7" s="5">
        <f t="shared" ref="B7:T7" si="0">SUM(B8:B939)</f>
        <v>114015927</v>
      </c>
      <c r="C7" s="5">
        <f t="shared" si="0"/>
        <v>141031462</v>
      </c>
      <c r="D7" s="5">
        <f t="shared" si="0"/>
        <v>66387700</v>
      </c>
      <c r="E7" s="5">
        <f t="shared" si="0"/>
        <v>8656</v>
      </c>
      <c r="F7" s="5">
        <f t="shared" si="0"/>
        <v>3.0179999999999998</v>
      </c>
      <c r="G7" s="5">
        <f t="shared" si="0"/>
        <v>60105.02</v>
      </c>
      <c r="H7" s="5">
        <f t="shared" si="0"/>
        <v>133572046</v>
      </c>
      <c r="I7" s="5">
        <f t="shared" si="0"/>
        <v>6678603</v>
      </c>
      <c r="J7" s="5">
        <f t="shared" si="0"/>
        <v>133572046</v>
      </c>
      <c r="K7" s="5">
        <f t="shared" si="0"/>
        <v>3.0179999999999998</v>
      </c>
      <c r="L7" s="5">
        <f t="shared" si="0"/>
        <v>60105.02</v>
      </c>
      <c r="M7" s="5">
        <f t="shared" si="0"/>
        <v>133572046</v>
      </c>
      <c r="N7" s="5">
        <f t="shared" si="0"/>
        <v>6678603</v>
      </c>
      <c r="O7" s="5">
        <f t="shared" si="0"/>
        <v>133572046</v>
      </c>
      <c r="P7" s="5">
        <f t="shared" si="0"/>
        <v>3.0179999999999998</v>
      </c>
      <c r="Q7" s="5">
        <f t="shared" si="0"/>
        <v>60105.02</v>
      </c>
      <c r="R7" s="5">
        <f t="shared" si="0"/>
        <v>133572046</v>
      </c>
      <c r="S7" s="5">
        <f t="shared" si="0"/>
        <v>6678603</v>
      </c>
      <c r="T7" s="5">
        <f t="shared" si="0"/>
        <v>133572046</v>
      </c>
    </row>
    <row r="8" spans="1:20">
      <c r="A8" s="7" t="s">
        <v>20</v>
      </c>
      <c r="B8" s="8">
        <v>11595797</v>
      </c>
      <c r="C8" s="8">
        <v>12595168</v>
      </c>
      <c r="D8" s="9">
        <v>6913300</v>
      </c>
      <c r="E8" s="9">
        <v>921</v>
      </c>
      <c r="F8" s="9">
        <v>1.006</v>
      </c>
      <c r="G8" s="10">
        <f t="shared" ref="G8:G10" si="1">IF($E8=0,0,ROUND($D8*2*F8/$E8,2))</f>
        <v>15102.67</v>
      </c>
      <c r="H8" s="10">
        <f t="shared" ref="H8:H10" si="2">ROUND($E8*G8,0)</f>
        <v>13909559</v>
      </c>
      <c r="I8" s="10">
        <f t="shared" ref="I8:I10" si="3">ROUND(H8*5/100,0)</f>
        <v>695478</v>
      </c>
      <c r="J8" s="10">
        <f t="shared" ref="J8:J10" si="4">H8-I8</f>
        <v>13214081</v>
      </c>
      <c r="K8" s="9">
        <v>1.006</v>
      </c>
      <c r="L8" s="10">
        <f t="shared" ref="L8:L10" si="5">IF($E8=0,0,ROUND($D8*2*K8/$E8,2))</f>
        <v>15102.67</v>
      </c>
      <c r="M8" s="10">
        <f t="shared" ref="M8:M10" si="6">ROUND($E8*L8,0)</f>
        <v>13909559</v>
      </c>
      <c r="N8" s="10">
        <f t="shared" ref="N8:N10" si="7">ROUND(M8*5/100,0)</f>
        <v>695478</v>
      </c>
      <c r="O8" s="10">
        <f t="shared" ref="O8:O10" si="8">M8-N8</f>
        <v>13214081</v>
      </c>
      <c r="P8" s="9">
        <v>1.006</v>
      </c>
      <c r="Q8" s="10">
        <f t="shared" ref="Q8:Q10" si="9">IF($E8=0,0,ROUND($D8*2*P8/$E8,2))</f>
        <v>15102.67</v>
      </c>
      <c r="R8" s="10">
        <f t="shared" ref="R8:R10" si="10">ROUND($E8*Q8,0)</f>
        <v>13909559</v>
      </c>
      <c r="S8" s="10">
        <f t="shared" ref="S8:S10" si="11">ROUND(R8*5/100,0)</f>
        <v>695478</v>
      </c>
      <c r="T8" s="10">
        <f t="shared" ref="T8:T10" si="12">R8-S8</f>
        <v>13214081</v>
      </c>
    </row>
    <row r="9" spans="1:20">
      <c r="A9" s="7" t="s">
        <v>21</v>
      </c>
      <c r="B9" s="8">
        <v>100066875</v>
      </c>
      <c r="C9" s="8">
        <v>118108031</v>
      </c>
      <c r="D9" s="9">
        <v>58398000</v>
      </c>
      <c r="E9" s="9">
        <v>7662</v>
      </c>
      <c r="F9" s="9">
        <v>1.006</v>
      </c>
      <c r="G9" s="10">
        <f t="shared" si="1"/>
        <v>15335</v>
      </c>
      <c r="H9" s="10">
        <f t="shared" si="2"/>
        <v>117496770</v>
      </c>
      <c r="I9" s="10">
        <f t="shared" si="3"/>
        <v>5874839</v>
      </c>
      <c r="J9" s="10">
        <f t="shared" si="4"/>
        <v>111621931</v>
      </c>
      <c r="K9" s="9">
        <v>1.006</v>
      </c>
      <c r="L9" s="10">
        <f t="shared" si="5"/>
        <v>15335</v>
      </c>
      <c r="M9" s="10">
        <f t="shared" si="6"/>
        <v>117496770</v>
      </c>
      <c r="N9" s="10">
        <f t="shared" si="7"/>
        <v>5874839</v>
      </c>
      <c r="O9" s="10">
        <f t="shared" si="8"/>
        <v>111621931</v>
      </c>
      <c r="P9" s="9">
        <v>1.006</v>
      </c>
      <c r="Q9" s="10">
        <f t="shared" si="9"/>
        <v>15335</v>
      </c>
      <c r="R9" s="10">
        <f t="shared" si="10"/>
        <v>117496770</v>
      </c>
      <c r="S9" s="10">
        <f t="shared" si="11"/>
        <v>5874839</v>
      </c>
      <c r="T9" s="10">
        <f t="shared" si="12"/>
        <v>111621931</v>
      </c>
    </row>
    <row r="10" spans="1:20">
      <c r="A10" s="7" t="s">
        <v>22</v>
      </c>
      <c r="B10" s="8">
        <v>2353255</v>
      </c>
      <c r="C10" s="8">
        <v>3612479</v>
      </c>
      <c r="D10" s="9">
        <v>1076400</v>
      </c>
      <c r="E10" s="9">
        <v>73</v>
      </c>
      <c r="F10" s="9">
        <v>1.006</v>
      </c>
      <c r="G10" s="10">
        <f t="shared" si="1"/>
        <v>29667.35</v>
      </c>
      <c r="H10" s="10">
        <f t="shared" si="2"/>
        <v>2165717</v>
      </c>
      <c r="I10" s="10">
        <f t="shared" si="3"/>
        <v>108286</v>
      </c>
      <c r="J10" s="10">
        <f t="shared" si="4"/>
        <v>2057431</v>
      </c>
      <c r="K10" s="9">
        <v>1.006</v>
      </c>
      <c r="L10" s="10">
        <f t="shared" si="5"/>
        <v>29667.35</v>
      </c>
      <c r="M10" s="10">
        <f t="shared" si="6"/>
        <v>2165717</v>
      </c>
      <c r="N10" s="10">
        <f t="shared" si="7"/>
        <v>108286</v>
      </c>
      <c r="O10" s="10">
        <f t="shared" si="8"/>
        <v>2057431</v>
      </c>
      <c r="P10" s="9">
        <v>1.006</v>
      </c>
      <c r="Q10" s="10">
        <f t="shared" si="9"/>
        <v>29667.35</v>
      </c>
      <c r="R10" s="10">
        <f t="shared" si="10"/>
        <v>2165717</v>
      </c>
      <c r="S10" s="10">
        <f t="shared" si="11"/>
        <v>108286</v>
      </c>
      <c r="T10" s="10">
        <f t="shared" si="12"/>
        <v>2057431</v>
      </c>
    </row>
    <row r="11" spans="1:20">
      <c r="A11" s="7" t="s">
        <v>23</v>
      </c>
      <c r="B11" s="8"/>
      <c r="C11" s="11">
        <v>6715784</v>
      </c>
      <c r="D11" s="9"/>
      <c r="E11" s="9"/>
      <c r="F11" s="9"/>
      <c r="G11" s="10"/>
      <c r="H11" s="10"/>
      <c r="I11" s="10"/>
      <c r="J11" s="10">
        <f>SUM(I$8:I10)</f>
        <v>6678603</v>
      </c>
      <c r="K11" s="9"/>
      <c r="L11" s="10"/>
      <c r="M11" s="10"/>
      <c r="N11" s="10"/>
      <c r="O11" s="10">
        <f>SUM(N$8:N10)</f>
        <v>6678603</v>
      </c>
      <c r="P11" s="9"/>
      <c r="Q11" s="10"/>
      <c r="R11" s="10"/>
      <c r="S11" s="10"/>
      <c r="T11" s="10">
        <f>SUM(S$8:S10)</f>
        <v>6678603</v>
      </c>
    </row>
    <row r="12" spans="1:20"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</row>
    <row r="13" spans="1:20"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</row>
    <row r="14" spans="1:20"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</row>
    <row r="15" spans="1:20"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</row>
    <row r="16" spans="1:20"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</row>
    <row r="17" spans="10:20"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</row>
    <row r="18" spans="10:20"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</row>
    <row r="19" spans="10:20"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</row>
    <row r="20" spans="10:20"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</row>
    <row r="21" spans="10:20"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</row>
    <row r="22" spans="10:20"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</row>
    <row r="23" spans="10:20"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</row>
    <row r="24" spans="10:20"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</row>
    <row r="25" spans="10:20"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</row>
    <row r="26" spans="10:20"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</row>
    <row r="27" spans="10:20"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</row>
    <row r="28" spans="10:20"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</row>
    <row r="29" spans="10:20"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</row>
    <row r="30" spans="10:20"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</row>
    <row r="31" spans="10:20"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</row>
    <row r="32" spans="10:20"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</row>
    <row r="33" spans="10:20"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</row>
    <row r="34" spans="10:20"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</row>
    <row r="35" spans="10:20"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</row>
    <row r="36" spans="10:20"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</row>
    <row r="37" spans="10:20"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</row>
    <row r="38" spans="10:20"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</row>
    <row r="39" spans="10:20"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</row>
    <row r="40" spans="10:20"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</row>
    <row r="41" spans="10:20"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</row>
    <row r="42" spans="10:20"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</row>
    <row r="43" spans="10:20"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</row>
    <row r="44" spans="10:20"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</row>
    <row r="45" spans="10:20"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</row>
    <row r="46" spans="10:20"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</row>
    <row r="47" spans="10:20"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</row>
    <row r="48" spans="10:20"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</row>
    <row r="49" spans="10:20"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</row>
    <row r="50" spans="10:20"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</row>
    <row r="51" spans="10:20"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</row>
    <row r="52" spans="10:20"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</row>
    <row r="53" spans="10:20"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</row>
    <row r="54" spans="10:20"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</row>
    <row r="55" spans="10:20"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</row>
    <row r="56" spans="10:20"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</row>
    <row r="57" spans="10:20"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</row>
    <row r="58" spans="10:20"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</row>
    <row r="59" spans="10:20"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</row>
    <row r="60" spans="10:20"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</row>
    <row r="61" spans="10:20"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</row>
    <row r="62" spans="10:20"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</row>
    <row r="63" spans="10:20"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</row>
    <row r="64" spans="10:20"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</row>
    <row r="65" spans="10:20"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</row>
    <row r="66" spans="10:20"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</row>
    <row r="67" spans="10:20"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</row>
    <row r="68" spans="10:20"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</row>
    <row r="69" spans="10:20"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</row>
    <row r="70" spans="10:20"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</row>
    <row r="71" spans="10:20"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</row>
    <row r="72" spans="10:20"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</row>
    <row r="73" spans="10:20"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</row>
    <row r="74" spans="10:20"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</row>
    <row r="75" spans="10:20"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</row>
    <row r="76" spans="10:20"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</row>
    <row r="77" spans="10:20"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</row>
    <row r="78" spans="10:20"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</row>
    <row r="79" spans="10:20"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</row>
    <row r="80" spans="10:20"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</row>
    <row r="81" spans="10:20"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</row>
    <row r="82" spans="10:20"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</row>
    <row r="83" spans="10:20"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</row>
    <row r="84" spans="10:20"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</row>
    <row r="85" spans="10:20"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</row>
    <row r="86" spans="10:20"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</row>
    <row r="87" spans="10:20"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</row>
    <row r="88" spans="10:20"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</row>
    <row r="89" spans="10:20"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</row>
    <row r="90" spans="10:20"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</row>
    <row r="91" spans="10:20"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</row>
    <row r="92" spans="10:20"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</row>
    <row r="93" spans="10:20"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</row>
    <row r="94" spans="10:20"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</row>
    <row r="95" spans="10:20"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</row>
    <row r="96" spans="10:20"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</row>
    <row r="97" spans="10:20"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</row>
    <row r="98" spans="10:20"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</row>
    <row r="99" spans="10:20"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</row>
    <row r="100" spans="10:20"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</row>
    <row r="101" spans="10:20"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</row>
    <row r="102" spans="10:20"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</row>
    <row r="103" spans="10:20"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</row>
    <row r="104" spans="10:20"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</row>
    <row r="105" spans="10:20"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</row>
    <row r="106" spans="10:20"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</row>
    <row r="107" spans="10:20"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</row>
    <row r="108" spans="10:20"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</row>
    <row r="109" spans="10:20"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</row>
  </sheetData>
  <mergeCells count="7">
    <mergeCell ref="P4:T4"/>
    <mergeCell ref="A4:A5"/>
    <mergeCell ref="C4:E4"/>
    <mergeCell ref="F4:J4"/>
    <mergeCell ref="K4:O4"/>
    <mergeCell ref="B2:I2"/>
    <mergeCell ref="H1:J1"/>
  </mergeCells>
  <pageMargins left="0.27559055118110237" right="0.19685039370078741" top="0.74803149606299213" bottom="0.74803149606299213" header="0.31496062992125984" footer="0.31496062992125984"/>
  <pageSetup paperSize="9" scale="80" orientation="landscape" horizontalDpi="180" verticalDpi="180" r:id="rId1"/>
  <colBreaks count="1" manualBreakCount="1"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2023-10-10T08:48:45Z</dcterms:modified>
</cp:coreProperties>
</file>