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A43" i="15"/>
  <c r="AB43" s="1"/>
  <c r="AD43" s="1"/>
  <c r="R43"/>
  <c r="S43" s="1"/>
  <c r="I43"/>
  <c r="J43" s="1"/>
  <c r="AD42"/>
  <c r="AB42"/>
  <c r="AA42"/>
  <c r="R42"/>
  <c r="S42" s="1"/>
  <c r="U42" s="1"/>
  <c r="I42"/>
  <c r="J42" s="1"/>
  <c r="AA41"/>
  <c r="AB41" s="1"/>
  <c r="S41"/>
  <c r="U41" s="1"/>
  <c r="R41"/>
  <c r="I41"/>
  <c r="J41" s="1"/>
  <c r="L41" s="1"/>
  <c r="AA40"/>
  <c r="AB40" s="1"/>
  <c r="R40"/>
  <c r="S40" s="1"/>
  <c r="J40"/>
  <c r="L40" s="1"/>
  <c r="I40"/>
  <c r="AA39"/>
  <c r="AB39" s="1"/>
  <c r="AD39" s="1"/>
  <c r="R39"/>
  <c r="S39" s="1"/>
  <c r="I39"/>
  <c r="J39" s="1"/>
  <c r="AB38"/>
  <c r="AD38" s="1"/>
  <c r="AA38"/>
  <c r="R38"/>
  <c r="S38" s="1"/>
  <c r="U38" s="1"/>
  <c r="I38"/>
  <c r="J38" s="1"/>
  <c r="AA37"/>
  <c r="AB37" s="1"/>
  <c r="S37"/>
  <c r="U37" s="1"/>
  <c r="R37"/>
  <c r="I37"/>
  <c r="J37" s="1"/>
  <c r="L37" s="1"/>
  <c r="AA36"/>
  <c r="AB36" s="1"/>
  <c r="R36"/>
  <c r="S36" s="1"/>
  <c r="J36"/>
  <c r="L36" s="1"/>
  <c r="I36"/>
  <c r="AA35"/>
  <c r="AB35" s="1"/>
  <c r="AD35" s="1"/>
  <c r="R35"/>
  <c r="S35" s="1"/>
  <c r="I35"/>
  <c r="J35" s="1"/>
  <c r="AB34"/>
  <c r="AD34" s="1"/>
  <c r="AA34"/>
  <c r="R34"/>
  <c r="S34" s="1"/>
  <c r="I34"/>
  <c r="J34" s="1"/>
  <c r="AA33"/>
  <c r="AB33" s="1"/>
  <c r="S33"/>
  <c r="R33"/>
  <c r="U33" s="1"/>
  <c r="I33"/>
  <c r="J33" s="1"/>
  <c r="AA32"/>
  <c r="AB32" s="1"/>
  <c r="R32"/>
  <c r="S32" s="1"/>
  <c r="J32"/>
  <c r="I32"/>
  <c r="L32" s="1"/>
  <c r="AA31"/>
  <c r="AB31" s="1"/>
  <c r="R31"/>
  <c r="S31" s="1"/>
  <c r="I31"/>
  <c r="J31" s="1"/>
  <c r="AB30"/>
  <c r="AA30"/>
  <c r="AD30" s="1"/>
  <c r="R30"/>
  <c r="S30" s="1"/>
  <c r="I30"/>
  <c r="J30" s="1"/>
  <c r="AA29"/>
  <c r="AB29" s="1"/>
  <c r="S29"/>
  <c r="R29"/>
  <c r="U29" s="1"/>
  <c r="I29"/>
  <c r="J29" s="1"/>
  <c r="AA28"/>
  <c r="AB28" s="1"/>
  <c r="R28"/>
  <c r="S28" s="1"/>
  <c r="J28"/>
  <c r="I28"/>
  <c r="L28" s="1"/>
  <c r="AA27"/>
  <c r="AB27" s="1"/>
  <c r="R27"/>
  <c r="S27" s="1"/>
  <c r="I27"/>
  <c r="J27" s="1"/>
  <c r="AB26"/>
  <c r="AA26"/>
  <c r="AD26" s="1"/>
  <c r="R26"/>
  <c r="S26" s="1"/>
  <c r="I26"/>
  <c r="J26" s="1"/>
  <c r="AA25"/>
  <c r="AB25" s="1"/>
  <c r="S25"/>
  <c r="R25"/>
  <c r="U25" s="1"/>
  <c r="I25"/>
  <c r="J25" s="1"/>
  <c r="AA24"/>
  <c r="AB24" s="1"/>
  <c r="R24"/>
  <c r="S24" s="1"/>
  <c r="J24"/>
  <c r="I24"/>
  <c r="L24" s="1"/>
  <c r="AA23"/>
  <c r="AB23" s="1"/>
  <c r="R23"/>
  <c r="S23" s="1"/>
  <c r="I23"/>
  <c r="J23" s="1"/>
  <c r="AB22"/>
  <c r="AA22"/>
  <c r="AD22" s="1"/>
  <c r="R22"/>
  <c r="S22" s="1"/>
  <c r="I22"/>
  <c r="J22" s="1"/>
  <c r="AA21"/>
  <c r="AB21" s="1"/>
  <c r="S21"/>
  <c r="R21"/>
  <c r="U21" s="1"/>
  <c r="I21"/>
  <c r="J21" s="1"/>
  <c r="AA20"/>
  <c r="AB20" s="1"/>
  <c r="R20"/>
  <c r="S20" s="1"/>
  <c r="J20"/>
  <c r="I20"/>
  <c r="L20" s="1"/>
  <c r="AA19"/>
  <c r="AB19" s="1"/>
  <c r="R19"/>
  <c r="S19" s="1"/>
  <c r="I19"/>
  <c r="J19" s="1"/>
  <c r="AB18"/>
  <c r="AA18"/>
  <c r="AD18" s="1"/>
  <c r="R18"/>
  <c r="S18" s="1"/>
  <c r="I18"/>
  <c r="J18" s="1"/>
  <c r="AA17"/>
  <c r="AB17" s="1"/>
  <c r="S17"/>
  <c r="R17"/>
  <c r="U17" s="1"/>
  <c r="I17"/>
  <c r="J17" s="1"/>
  <c r="AA16"/>
  <c r="AB16" s="1"/>
  <c r="R16"/>
  <c r="S16" s="1"/>
  <c r="I16"/>
  <c r="J16" s="1"/>
  <c r="AA15"/>
  <c r="AB15" s="1"/>
  <c r="R15"/>
  <c r="S15" s="1"/>
  <c r="I15"/>
  <c r="J15" s="1"/>
  <c r="AB14"/>
  <c r="AA14"/>
  <c r="AD14" s="1"/>
  <c r="R14"/>
  <c r="S14" s="1"/>
  <c r="I14"/>
  <c r="J14" s="1"/>
  <c r="AA13"/>
  <c r="AB13" s="1"/>
  <c r="R13"/>
  <c r="S13" s="1"/>
  <c r="I13"/>
  <c r="J13" s="1"/>
  <c r="AA12"/>
  <c r="AB12" s="1"/>
  <c r="R12"/>
  <c r="S12" s="1"/>
  <c r="J12"/>
  <c r="I12"/>
  <c r="L12" s="1"/>
  <c r="AA11"/>
  <c r="AB11" s="1"/>
  <c r="R11"/>
  <c r="S11" s="1"/>
  <c r="I11"/>
  <c r="J11" s="1"/>
  <c r="AC10"/>
  <c r="Z10"/>
  <c r="Y10"/>
  <c r="X10"/>
  <c r="W10"/>
  <c r="V10"/>
  <c r="T10"/>
  <c r="Q10"/>
  <c r="P10"/>
  <c r="O10"/>
  <c r="N10"/>
  <c r="M10"/>
  <c r="K10"/>
  <c r="H10"/>
  <c r="G10"/>
  <c r="F10"/>
  <c r="E10"/>
  <c r="D10"/>
  <c r="C10"/>
  <c r="B10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9"/>
  <c r="V6"/>
  <c r="M6"/>
  <c r="D6"/>
  <c r="C6"/>
  <c r="B6"/>
  <c r="J10" l="1"/>
  <c r="L44"/>
  <c r="S10"/>
  <c r="U44"/>
  <c r="AB10"/>
  <c r="AD44"/>
  <c r="R10"/>
  <c r="U13"/>
  <c r="L16"/>
  <c r="AA10"/>
  <c r="AD11"/>
  <c r="L13"/>
  <c r="U14"/>
  <c r="AD15"/>
  <c r="L17"/>
  <c r="U18"/>
  <c r="AD19"/>
  <c r="L21"/>
  <c r="U22"/>
  <c r="AD23"/>
  <c r="L25"/>
  <c r="U26"/>
  <c r="AD27"/>
  <c r="L29"/>
  <c r="U30"/>
  <c r="AD31"/>
  <c r="L33"/>
  <c r="U34"/>
  <c r="U11"/>
  <c r="AD12"/>
  <c r="L14"/>
  <c r="U15"/>
  <c r="AD16"/>
  <c r="L18"/>
  <c r="U19"/>
  <c r="AD20"/>
  <c r="L22"/>
  <c r="U23"/>
  <c r="AD24"/>
  <c r="L26"/>
  <c r="U27"/>
  <c r="AD28"/>
  <c r="L30"/>
  <c r="U31"/>
  <c r="AD32"/>
  <c r="L34"/>
  <c r="U35"/>
  <c r="AD36"/>
  <c r="L38"/>
  <c r="U39"/>
  <c r="AD40"/>
  <c r="L42"/>
  <c r="U43"/>
  <c r="I10"/>
  <c r="L11"/>
  <c r="U12"/>
  <c r="AD13"/>
  <c r="L15"/>
  <c r="U16"/>
  <c r="AD17"/>
  <c r="L19"/>
  <c r="U20"/>
  <c r="AD21"/>
  <c r="L23"/>
  <c r="U24"/>
  <c r="AD25"/>
  <c r="L27"/>
  <c r="U28"/>
  <c r="AD29"/>
  <c r="L31"/>
  <c r="U32"/>
  <c r="AD33"/>
  <c r="L35"/>
  <c r="U36"/>
  <c r="AD37"/>
  <c r="L39"/>
  <c r="U40"/>
  <c r="AD41"/>
  <c r="L43"/>
  <c r="U10" l="1"/>
  <c r="L10"/>
  <c r="AD10"/>
  <c r="A6" i="12" l="1"/>
  <c r="A5"/>
  <c r="A4"/>
  <c r="A3"/>
  <c r="A2"/>
  <c r="B3" l="1"/>
  <c r="B2"/>
  <c r="B5" l="1"/>
  <c r="B4"/>
  <c r="B6" l="1"/>
</calcChain>
</file>

<file path=xl/sharedStrings.xml><?xml version="1.0" encoding="utf-8"?>
<sst xmlns="http://schemas.openxmlformats.org/spreadsheetml/2006/main" count="91" uniqueCount="69">
  <si>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</si>
  <si>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</si>
  <si>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содержанию ребенка в семье опекуна и приемной семье, а также вознаграждению, причитающегося приемному родителю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</si>
  <si>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</si>
  <si>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</si>
  <si>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</si>
  <si>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</si>
  <si>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Размер денежных средств на содержание ребенка, находящегося под опекой (попечительством), в приемной семье</t>
  </si>
  <si>
    <t xml:space="preserve">Численность детей находящихся под опекой (попечительством), в приемных семьях </t>
  </si>
  <si>
    <t xml:space="preserve">Объем субвенции по финансированию расходов на вознаграждение, причитающееся приемным родителям, и расходов по предоставлению мер соцподдержки приемным семьям, проживающим:    </t>
  </si>
  <si>
    <t>Коэффициент показателей, влияющих на объем субвенции</t>
  </si>
  <si>
    <t>Объем субвенции на расходы по выплате денежных средств на содержание ребенка, находящегося под опекой, в приемной семье, вознаграждения причитающегося приемному родителю, расходов мер соцподдержки приемной семье</t>
  </si>
  <si>
    <t>Резерв
 5 %</t>
  </si>
  <si>
    <t>Корректировка</t>
  </si>
  <si>
    <t xml:space="preserve">в городском населенном пункте    </t>
  </si>
  <si>
    <t xml:space="preserve"> в сельской местности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</si>
  <si>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</si>
  <si>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</si>
  <si>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</si>
  <si>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</si>
  <si>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</si>
  <si>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</si>
  <si>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</si>
  <si>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</si>
  <si>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</si>
  <si>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</si>
  <si>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</si>
  <si>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</si>
  <si>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</si>
  <si>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</si>
  <si>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</si>
  <si>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</si>
  <si>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</si>
  <si>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</si>
  <si>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</si>
  <si>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</si>
  <si>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</si>
  <si>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</si>
  <si>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</si>
  <si>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</si>
  <si>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</si>
  <si>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</si>
  <si>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</si>
  <si>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</si>
  <si>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</si>
  <si>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</si>
  <si>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</si>
  <si>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</si>
  <si>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</si>
  <si>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</si>
  <si>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</si>
  <si>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</si>
  <si>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</si>
  <si>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</si>
  <si>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</si>
  <si>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</si>
  <si>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</si>
  <si>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</si>
  <si>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</si>
  <si>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</si>
  <si>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</si>
  <si>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</si>
  <si>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</si>
  <si>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</si>
  <si>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</si>
  <si>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</si>
  <si>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Итого</t>
  </si>
  <si>
    <t>Расчет объема субвенции, предоставляемой бюджетам муниципальных образований на финансирование расходов по выплате денежных средств на содержание ребенка, находящегося под опекой (попечительством), в приемной семье, вознаграждения, причитающегося приемному родителю, расходов по предоставлению мер социальной поддержки приемной семье на 2025-2027 годы</t>
  </si>
  <si>
    <t>Приложение № 1.5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</si>
</sst>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b/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Fill="1"/>
    <xf numFmtId="49" fontId="2" fillId="0" borderId="0" xfId="0" applyNumberFormat="1" applyFont="1"/>
    <xf numFmtId="4" fontId="2" fillId="0" borderId="0" xfId="0" applyNumberFormat="1" applyFont="1"/>
    <xf numFmtId="0" fontId="7" fillId="3" borderId="4" xfId="0" applyFont="1" applyFill="1" applyBorder="1"/>
    <xf numFmtId="0" fontId="8" fillId="0" borderId="5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5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</xf>
    <xf numFmtId="4" fontId="2" fillId="4" borderId="2" xfId="0" applyNumberFormat="1" applyFont="1" applyFill="1" applyBorder="1" applyAlignment="1" applyProtection="1">
      <alignment vertical="top" wrapText="1"/>
      <protection locked="0"/>
    </xf>
    <xf numFmtId="4" fontId="2" fillId="4" borderId="2" xfId="0" applyNumberFormat="1" applyFont="1" applyFill="1" applyBorder="1" applyAlignment="1" applyProtection="1">
      <alignment vertical="top" wrapText="1"/>
    </xf>
    <xf numFmtId="0" fontId="2" fillId="4" borderId="2" xfId="0" applyFont="1" applyFill="1" applyBorder="1" applyProtection="1"/>
    <xf numFmtId="4" fontId="2" fillId="4" borderId="2" xfId="0" applyNumberFormat="1" applyFont="1" applyFill="1" applyBorder="1" applyProtection="1"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</cellXfs>
  <cellStyles count="1">
    <cellStyle name="Обычный" xfId="0" builtinId="0"/>
  </cellStyles>
  <dxfs count="6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7" sqref="A7"/>
    </sheetView>
  </sheetViews>
  <sheetFormatPr defaultRowHeight="15"/>
  <cols>
    <col min="1" max="1" width="15.425781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28515625" customWidth="1"/>
    <col min="2" max="2" width="54.85546875" customWidth="1"/>
  </cols>
  <sheetData>
    <row r="1" spans="1:2">
      <c r="A1" s="12" t="s">
        <v>50</v>
      </c>
      <c r="B1" s="12" t="s">
        <v>51</v>
      </c>
    </row>
    <row r="2" spans="1:2">
      <c r="A2" s="13" t="s">
        <v>52</v>
      </c>
      <c r="B2" s="13" t="s">
        <v>53</v>
      </c>
    </row>
    <row r="3" spans="1:2">
      <c r="A3" s="13"/>
      <c r="B3" s="13"/>
    </row>
  </sheetData>
  <sheetProtection algorithmName="SHA-512" hashValue="1EeSDzSyjZjx5/oyKgHETCpV/wC4Xp4XcfzC0t0dvOf6JJq/pRTL3o2J+WGT1Cb/fDAFj4g6bFXJe2z0IfExtw==" saltValue="uLW5BamtX+XHKi0ULaK4E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42578125" customWidth="1"/>
    <col min="2" max="2" width="36.42578125" customWidth="1"/>
  </cols>
  <sheetData>
    <row r="1" spans="1:2">
      <c r="A1" t="s">
        <v>54</v>
      </c>
      <c r="B1" t="s">
        <v>55</v>
      </c>
    </row>
    <row r="2" spans="1:2">
      <c r="A2" t="s">
        <v>56</v>
      </c>
      <c r="B2" t="s">
        <v>57</v>
      </c>
    </row>
    <row r="3" spans="1:2">
      <c r="A3" t="s">
        <v>58</v>
      </c>
      <c r="B3" t="s">
        <v>59</v>
      </c>
    </row>
    <row r="4" spans="1:2">
      <c r="A4" t="s">
        <v>60</v>
      </c>
      <c r="B4" t="s">
        <v>2</v>
      </c>
    </row>
    <row r="5" spans="1:2">
      <c r="A5" t="s">
        <v>61</v>
      </c>
      <c r="B5" t="s">
        <v>62</v>
      </c>
    </row>
    <row r="6" spans="1:2">
      <c r="A6" t="s">
        <v>63</v>
      </c>
      <c r="B6" t="s">
        <v>3</v>
      </c>
    </row>
    <row r="7" spans="1:2">
      <c r="A7" t="s">
        <v>64</v>
      </c>
      <c r="B7" t="s">
        <v>4</v>
      </c>
    </row>
    <row r="8" spans="1:2">
      <c r="A8" t="s">
        <v>65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170"/>
  <sheetViews>
    <sheetView tabSelected="1" zoomScale="85" zoomScaleNormal="85" workbookViewId="0">
      <selection activeCell="I7" sqref="I7:I8"/>
    </sheetView>
  </sheetViews>
  <sheetFormatPr defaultRowHeight="12.75"/>
  <cols>
    <col min="1" max="1" width="35.85546875" style="5" customWidth="1"/>
    <col min="2" max="3" width="16.5703125" style="5" customWidth="1"/>
    <col min="4" max="4" width="13.7109375" style="5" customWidth="1"/>
    <col min="5" max="5" width="13" style="5" customWidth="1"/>
    <col min="6" max="6" width="14" style="5" customWidth="1"/>
    <col min="7" max="7" width="14.28515625" style="5" customWidth="1"/>
    <col min="8" max="8" width="13" style="5" customWidth="1"/>
    <col min="9" max="9" width="21.7109375" style="5" customWidth="1"/>
    <col min="10" max="10" width="14.28515625" style="5" customWidth="1"/>
    <col min="11" max="11" width="8" style="5" customWidth="1"/>
    <col min="12" max="12" width="16.140625" style="5" customWidth="1"/>
    <col min="13" max="13" width="16.5703125" style="5" customWidth="1"/>
    <col min="14" max="14" width="12.7109375" style="5" customWidth="1"/>
    <col min="15" max="15" width="16.5703125" style="5" customWidth="1"/>
    <col min="16" max="16" width="13.7109375" style="5" customWidth="1"/>
    <col min="17" max="17" width="12.85546875" style="5" customWidth="1"/>
    <col min="18" max="18" width="19.28515625" style="5" customWidth="1"/>
    <col min="19" max="19" width="13.7109375" style="5" customWidth="1"/>
    <col min="20" max="20" width="8.85546875" style="5" customWidth="1"/>
    <col min="21" max="25" width="16.5703125" style="5" customWidth="1"/>
    <col min="26" max="26" width="12.42578125" style="5" customWidth="1"/>
    <col min="27" max="27" width="21" style="5" customWidth="1"/>
    <col min="28" max="28" width="14.85546875" style="5" customWidth="1"/>
    <col min="29" max="29" width="9.5703125" style="5" customWidth="1"/>
    <col min="30" max="30" width="16.5703125" style="5" customWidth="1"/>
    <col min="31" max="16384" width="9.140625" style="5"/>
  </cols>
  <sheetData>
    <row r="1" spans="1:30" ht="22.5" customHeight="1">
      <c r="A1" s="6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7" t="s">
        <v>68</v>
      </c>
      <c r="P1" s="2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2.7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12.7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49.5" customHeight="1">
      <c r="A4" s="26"/>
      <c r="B4" s="23" t="s">
        <v>67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>
      <c r="A5" s="10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>
      <c r="A6" s="22" t="s">
        <v>5</v>
      </c>
      <c r="B6" s="14" t="str">
        <f>"Отчетный "&amp;(VALUE(VLOOKUP("Год",'Реквизиты документа'!$A$2:$B$20,2,0)-2))&amp;" год"</f>
        <v>Отчетный 2023 год</v>
      </c>
      <c r="C6" s="14" t="str">
        <f>"Текущий "&amp;(VALUE(VLOOKUP("Год",'Реквизиты документа'!$A$2:$B$20,2,0)-1))&amp;" год"</f>
        <v>Текущий 2024 год</v>
      </c>
      <c r="D6" s="22" t="str">
        <f>"Очередной "&amp;(VALUE(VLOOKUP("Год",'Реквизиты документа'!$A$2:$B$20,2,0)-0))&amp;" год"</f>
        <v>Очередной 2025 год</v>
      </c>
      <c r="E6" s="22"/>
      <c r="F6" s="22"/>
      <c r="G6" s="22"/>
      <c r="H6" s="22"/>
      <c r="I6" s="22"/>
      <c r="J6" s="22"/>
      <c r="K6" s="22"/>
      <c r="L6" s="22"/>
      <c r="M6" s="22" t="str">
        <f>(VALUE(VLOOKUP("Год",'Реквизиты документа'!$A$2:$B$20,2,0)+1))&amp;" год планового периода"</f>
        <v>2026 год планового периода</v>
      </c>
      <c r="N6" s="22"/>
      <c r="O6" s="22"/>
      <c r="P6" s="22"/>
      <c r="Q6" s="22"/>
      <c r="R6" s="22"/>
      <c r="S6" s="22"/>
      <c r="T6" s="22"/>
      <c r="U6" s="22"/>
      <c r="V6" s="22" t="str">
        <f>(VALUE(VLOOKUP("Год",'Реквизиты документа'!$A$2:$B$20,2,0)+2))&amp;" год планового периода"</f>
        <v>2027 год планового периода</v>
      </c>
      <c r="W6" s="22"/>
      <c r="X6" s="22"/>
      <c r="Y6" s="22"/>
      <c r="Z6" s="22"/>
      <c r="AA6" s="22"/>
      <c r="AB6" s="22"/>
      <c r="AC6" s="22"/>
      <c r="AD6" s="22"/>
    </row>
    <row r="7" spans="1:30" ht="98.25" customHeight="1">
      <c r="A7" s="22"/>
      <c r="B7" s="22" t="s">
        <v>6</v>
      </c>
      <c r="C7" s="22" t="s">
        <v>6</v>
      </c>
      <c r="D7" s="22" t="s">
        <v>7</v>
      </c>
      <c r="E7" s="24" t="s">
        <v>8</v>
      </c>
      <c r="F7" s="22" t="s">
        <v>9</v>
      </c>
      <c r="G7" s="22"/>
      <c r="H7" s="22" t="s">
        <v>10</v>
      </c>
      <c r="I7" s="22" t="s">
        <v>11</v>
      </c>
      <c r="J7" s="22" t="s">
        <v>12</v>
      </c>
      <c r="K7" s="22" t="s">
        <v>13</v>
      </c>
      <c r="L7" s="22" t="s">
        <v>6</v>
      </c>
      <c r="M7" s="22" t="s">
        <v>7</v>
      </c>
      <c r="N7" s="22" t="s">
        <v>8</v>
      </c>
      <c r="O7" s="22" t="s">
        <v>9</v>
      </c>
      <c r="P7" s="22"/>
      <c r="Q7" s="22" t="s">
        <v>10</v>
      </c>
      <c r="R7" s="22" t="s">
        <v>11</v>
      </c>
      <c r="S7" s="22" t="s">
        <v>12</v>
      </c>
      <c r="T7" s="22" t="s">
        <v>13</v>
      </c>
      <c r="U7" s="22" t="s">
        <v>6</v>
      </c>
      <c r="V7" s="22" t="s">
        <v>7</v>
      </c>
      <c r="W7" s="22" t="s">
        <v>8</v>
      </c>
      <c r="X7" s="22" t="s">
        <v>9</v>
      </c>
      <c r="Y7" s="22"/>
      <c r="Z7" s="22" t="s">
        <v>10</v>
      </c>
      <c r="AA7" s="22" t="s">
        <v>11</v>
      </c>
      <c r="AB7" s="22" t="s">
        <v>12</v>
      </c>
      <c r="AC7" s="22" t="s">
        <v>13</v>
      </c>
      <c r="AD7" s="22" t="s">
        <v>6</v>
      </c>
    </row>
    <row r="8" spans="1:30" ht="90.75" customHeight="1">
      <c r="A8" s="22"/>
      <c r="B8" s="22"/>
      <c r="C8" s="22"/>
      <c r="D8" s="22"/>
      <c r="E8" s="25"/>
      <c r="F8" s="14" t="s">
        <v>14</v>
      </c>
      <c r="G8" s="14" t="s">
        <v>15</v>
      </c>
      <c r="H8" s="22"/>
      <c r="I8" s="22"/>
      <c r="J8" s="22"/>
      <c r="K8" s="22"/>
      <c r="L8" s="22"/>
      <c r="M8" s="22"/>
      <c r="N8" s="22"/>
      <c r="O8" s="14" t="s">
        <v>14</v>
      </c>
      <c r="P8" s="14" t="s">
        <v>15</v>
      </c>
      <c r="Q8" s="22"/>
      <c r="R8" s="22"/>
      <c r="S8" s="22"/>
      <c r="T8" s="22"/>
      <c r="U8" s="22"/>
      <c r="V8" s="22"/>
      <c r="W8" s="22"/>
      <c r="X8" s="14" t="s">
        <v>14</v>
      </c>
      <c r="Y8" s="14" t="s">
        <v>15</v>
      </c>
      <c r="Z8" s="22"/>
      <c r="AA8" s="22"/>
      <c r="AB8" s="22"/>
      <c r="AC8" s="22"/>
      <c r="AD8" s="22"/>
    </row>
    <row r="9" spans="1:30">
      <c r="A9" s="15">
        <f>COLUMN()</f>
        <v>1</v>
      </c>
      <c r="B9" s="15">
        <f>COLUMN()</f>
        <v>2</v>
      </c>
      <c r="C9" s="15">
        <f>COLUMN()</f>
        <v>3</v>
      </c>
      <c r="D9" s="15">
        <f>COLUMN()</f>
        <v>4</v>
      </c>
      <c r="E9" s="15">
        <f>COLUMN()</f>
        <v>5</v>
      </c>
      <c r="F9" s="15">
        <f>COLUMN()</f>
        <v>6</v>
      </c>
      <c r="G9" s="15">
        <f>COLUMN()</f>
        <v>7</v>
      </c>
      <c r="H9" s="15">
        <f>COLUMN()</f>
        <v>8</v>
      </c>
      <c r="I9" s="15" t="str">
        <f>COLUMN()&amp;"=("&amp;COLUMN()-5&amp;"*"&amp;COLUMN()-4&amp;"*12мес+"&amp;COLUMN()-3&amp;"+"&amp;COLUMN()-2&amp;")*"&amp;COLUMN()-1</f>
        <v>9=(4*5*12мес+6+7)*8</v>
      </c>
      <c r="J9" s="15" t="str">
        <f>COLUMN()&amp;"="&amp;COLUMN()-1&amp;"*5%"</f>
        <v>10=9*5%</v>
      </c>
      <c r="K9" s="15">
        <f>COLUMN()</f>
        <v>11</v>
      </c>
      <c r="L9" s="15" t="str">
        <f>COLUMN()&amp;"="&amp;COLUMN()-3&amp;"-"&amp;COLUMN()-2&amp;"+"&amp;COLUMN()-1</f>
        <v>12=9-10+11</v>
      </c>
      <c r="M9" s="15">
        <f>COLUMN()</f>
        <v>13</v>
      </c>
      <c r="N9" s="15">
        <f>COLUMN()</f>
        <v>14</v>
      </c>
      <c r="O9" s="15">
        <f>COLUMN()</f>
        <v>15</v>
      </c>
      <c r="P9" s="15">
        <f>COLUMN()</f>
        <v>16</v>
      </c>
      <c r="Q9" s="15">
        <f>COLUMN()</f>
        <v>17</v>
      </c>
      <c r="R9" s="15" t="str">
        <f>COLUMN()&amp;"=("&amp;COLUMN()-5&amp;"*"&amp;COLUMN()-4&amp;"*12мес+"&amp;COLUMN()-3&amp;"+"&amp;COLUMN()-2&amp;")*"&amp;COLUMN()-1</f>
        <v>18=(13*14*12мес+15+16)*17</v>
      </c>
      <c r="S9" s="15" t="str">
        <f>COLUMN()&amp;"="&amp;COLUMN()-1&amp;"*5%"</f>
        <v>19=18*5%</v>
      </c>
      <c r="T9" s="15">
        <f>COLUMN()</f>
        <v>20</v>
      </c>
      <c r="U9" s="15" t="str">
        <f>COLUMN()&amp;"="&amp;COLUMN()-3&amp;"-"&amp;COLUMN()-2&amp;"+"&amp;COLUMN()-1</f>
        <v>21=18-19+20</v>
      </c>
      <c r="V9" s="15">
        <f>COLUMN()</f>
        <v>22</v>
      </c>
      <c r="W9" s="15">
        <f>COLUMN()</f>
        <v>23</v>
      </c>
      <c r="X9" s="15">
        <f>COLUMN()</f>
        <v>24</v>
      </c>
      <c r="Y9" s="15">
        <f>COLUMN()</f>
        <v>25</v>
      </c>
      <c r="Z9" s="15">
        <f>COLUMN()</f>
        <v>26</v>
      </c>
      <c r="AA9" s="15" t="str">
        <f>COLUMN()&amp;"=("&amp;COLUMN()-5&amp;"*"&amp;COLUMN()-4&amp;"*12мес+"&amp;COLUMN()-3&amp;"+"&amp;COLUMN()-2&amp;")*"&amp;COLUMN()-1</f>
        <v>27=(22*23*12мес+24+25)*26</v>
      </c>
      <c r="AB9" s="15" t="str">
        <f>COLUMN()&amp;"="&amp;COLUMN()-1&amp;"*5%"</f>
        <v>28=27*5%</v>
      </c>
      <c r="AC9" s="15">
        <f>COLUMN()</f>
        <v>29</v>
      </c>
      <c r="AD9" s="15" t="str">
        <f>COLUMN()&amp;"="&amp;COLUMN()-3&amp;"-"&amp;COLUMN()-2&amp;"+"&amp;COLUMN()-1</f>
        <v>30=27-28+29</v>
      </c>
    </row>
    <row r="10" spans="1:30">
      <c r="A10" s="16" t="s">
        <v>66</v>
      </c>
      <c r="B10" s="16">
        <f>SUM(B11:B1000)</f>
        <v>377490050</v>
      </c>
      <c r="C10" s="16">
        <f t="shared" ref="C10:AD10" si="0">SUM(C11:C1000)</f>
        <v>428668287</v>
      </c>
      <c r="D10" s="16">
        <f t="shared" si="0"/>
        <v>493845</v>
      </c>
      <c r="E10" s="16">
        <f t="shared" si="0"/>
        <v>2170</v>
      </c>
      <c r="F10" s="16">
        <f t="shared" si="0"/>
        <v>27125576.82</v>
      </c>
      <c r="G10" s="16">
        <f t="shared" si="0"/>
        <v>43518751.370000005</v>
      </c>
      <c r="H10" s="16">
        <f t="shared" si="0"/>
        <v>33</v>
      </c>
      <c r="I10" s="16">
        <f t="shared" si="0"/>
        <v>460332927</v>
      </c>
      <c r="J10" s="16">
        <f t="shared" si="0"/>
        <v>23016649</v>
      </c>
      <c r="K10" s="16">
        <f t="shared" si="0"/>
        <v>0</v>
      </c>
      <c r="L10" s="16">
        <f t="shared" si="0"/>
        <v>460332927</v>
      </c>
      <c r="M10" s="16">
        <f t="shared" si="0"/>
        <v>493845</v>
      </c>
      <c r="N10" s="16">
        <f t="shared" si="0"/>
        <v>2170</v>
      </c>
      <c r="O10" s="16">
        <f t="shared" si="0"/>
        <v>27125576.82</v>
      </c>
      <c r="P10" s="16">
        <f t="shared" si="0"/>
        <v>43518751.370000005</v>
      </c>
      <c r="Q10" s="16">
        <f t="shared" si="0"/>
        <v>33</v>
      </c>
      <c r="R10" s="16">
        <f t="shared" si="0"/>
        <v>460332927</v>
      </c>
      <c r="S10" s="16">
        <f t="shared" si="0"/>
        <v>23016649</v>
      </c>
      <c r="T10" s="16">
        <f t="shared" si="0"/>
        <v>0</v>
      </c>
      <c r="U10" s="16">
        <f t="shared" si="0"/>
        <v>460332927</v>
      </c>
      <c r="V10" s="16">
        <f t="shared" si="0"/>
        <v>493845</v>
      </c>
      <c r="W10" s="16">
        <f t="shared" si="0"/>
        <v>2170</v>
      </c>
      <c r="X10" s="16">
        <f t="shared" si="0"/>
        <v>27125576.82</v>
      </c>
      <c r="Y10" s="16">
        <f t="shared" si="0"/>
        <v>43518751.370000005</v>
      </c>
      <c r="Z10" s="16">
        <f t="shared" si="0"/>
        <v>33</v>
      </c>
      <c r="AA10" s="16">
        <f t="shared" si="0"/>
        <v>460332927</v>
      </c>
      <c r="AB10" s="16">
        <f t="shared" si="0"/>
        <v>23016649</v>
      </c>
      <c r="AC10" s="16">
        <f t="shared" si="0"/>
        <v>0</v>
      </c>
      <c r="AD10" s="16">
        <f t="shared" si="0"/>
        <v>460332927</v>
      </c>
    </row>
    <row r="11" spans="1:30" ht="12.75" customHeight="1">
      <c r="A11" s="17" t="s">
        <v>16</v>
      </c>
      <c r="B11" s="18">
        <v>3688178</v>
      </c>
      <c r="C11" s="18">
        <v>3718242</v>
      </c>
      <c r="D11" s="18">
        <v>14965</v>
      </c>
      <c r="E11" s="18">
        <v>23</v>
      </c>
      <c r="F11" s="18">
        <v>0</v>
      </c>
      <c r="G11" s="18">
        <v>348787.6</v>
      </c>
      <c r="H11" s="18">
        <v>1</v>
      </c>
      <c r="I11" s="19">
        <f>ROUND((D11*E11*12+F11+G11)*H11,0)</f>
        <v>4479128</v>
      </c>
      <c r="J11" s="19">
        <f>ROUND(I11*5/100,0)</f>
        <v>223956</v>
      </c>
      <c r="K11" s="18"/>
      <c r="L11" s="19">
        <f>I11-J11+K11</f>
        <v>4255172</v>
      </c>
      <c r="M11" s="18">
        <v>14965</v>
      </c>
      <c r="N11" s="18">
        <v>23</v>
      </c>
      <c r="O11" s="18">
        <v>0</v>
      </c>
      <c r="P11" s="18">
        <v>348787.6</v>
      </c>
      <c r="Q11" s="18">
        <v>1</v>
      </c>
      <c r="R11" s="19">
        <f>ROUND((M11*N11*12+O11+P11)*Q11,0)</f>
        <v>4479128</v>
      </c>
      <c r="S11" s="19">
        <f>ROUND(R11*5/100,0)</f>
        <v>223956</v>
      </c>
      <c r="T11" s="18"/>
      <c r="U11" s="19">
        <f>R11-S11+T11</f>
        <v>4255172</v>
      </c>
      <c r="V11" s="18">
        <v>14965</v>
      </c>
      <c r="W11" s="18">
        <v>23</v>
      </c>
      <c r="X11" s="18">
        <v>0</v>
      </c>
      <c r="Y11" s="18">
        <v>348787.6</v>
      </c>
      <c r="Z11" s="18">
        <v>1</v>
      </c>
      <c r="AA11" s="19">
        <f>ROUND((V11*W11*12+X11+Y11)*Z11,0)</f>
        <v>4479128</v>
      </c>
      <c r="AB11" s="19">
        <f>ROUND(AA11*5/100,0)</f>
        <v>223956</v>
      </c>
      <c r="AC11" s="18"/>
      <c r="AD11" s="19">
        <f>AA11-AB11+AC11</f>
        <v>4255172</v>
      </c>
    </row>
    <row r="12" spans="1:30">
      <c r="A12" s="17" t="s">
        <v>17</v>
      </c>
      <c r="B12" s="18">
        <v>9061946</v>
      </c>
      <c r="C12" s="18">
        <v>9941387</v>
      </c>
      <c r="D12" s="18">
        <v>14965</v>
      </c>
      <c r="E12" s="18">
        <v>50</v>
      </c>
      <c r="F12" s="18">
        <v>0</v>
      </c>
      <c r="G12" s="18">
        <v>2215218.12</v>
      </c>
      <c r="H12" s="18">
        <v>1</v>
      </c>
      <c r="I12" s="19">
        <f t="shared" ref="I12:I43" si="1">ROUND((D12*E12*12+F12+G12)*H12,0)</f>
        <v>11194218</v>
      </c>
      <c r="J12" s="19">
        <f t="shared" ref="J12:J43" si="2">ROUND(I12*5/100,0)</f>
        <v>559711</v>
      </c>
      <c r="K12" s="18"/>
      <c r="L12" s="19">
        <f t="shared" ref="L12:L43" si="3">I12-J12+K12</f>
        <v>10634507</v>
      </c>
      <c r="M12" s="18">
        <v>14965</v>
      </c>
      <c r="N12" s="18">
        <v>50</v>
      </c>
      <c r="O12" s="18">
        <v>0</v>
      </c>
      <c r="P12" s="18">
        <v>2215218.12</v>
      </c>
      <c r="Q12" s="18">
        <v>1</v>
      </c>
      <c r="R12" s="19">
        <f t="shared" ref="R12:R43" si="4">ROUND((M12*N12*12+O12+P12)*Q12,0)</f>
        <v>11194218</v>
      </c>
      <c r="S12" s="19">
        <f t="shared" ref="S12:S43" si="5">ROUND(R12*5/100,0)</f>
        <v>559711</v>
      </c>
      <c r="T12" s="18"/>
      <c r="U12" s="19">
        <f t="shared" ref="U12:U43" si="6">R12-S12+T12</f>
        <v>10634507</v>
      </c>
      <c r="V12" s="18">
        <v>14965</v>
      </c>
      <c r="W12" s="18">
        <v>50</v>
      </c>
      <c r="X12" s="18">
        <v>0</v>
      </c>
      <c r="Y12" s="18">
        <v>2215218.12</v>
      </c>
      <c r="Z12" s="18">
        <v>1</v>
      </c>
      <c r="AA12" s="19">
        <f t="shared" ref="AA12:AA43" si="7">ROUND((V12*W12*12+X12+Y12)*Z12,0)</f>
        <v>11194218</v>
      </c>
      <c r="AB12" s="19">
        <f t="shared" ref="AB12:AB43" si="8">ROUND(AA12*5/100,0)</f>
        <v>559711</v>
      </c>
      <c r="AC12" s="18"/>
      <c r="AD12" s="19">
        <f t="shared" ref="AD12:AD43" si="9">AA12-AB12+AC12</f>
        <v>10634507</v>
      </c>
    </row>
    <row r="13" spans="1:30">
      <c r="A13" s="17" t="s">
        <v>18</v>
      </c>
      <c r="B13" s="18">
        <v>10859534</v>
      </c>
      <c r="C13" s="18">
        <v>11155617</v>
      </c>
      <c r="D13" s="18">
        <v>14965</v>
      </c>
      <c r="E13" s="18">
        <v>63</v>
      </c>
      <c r="F13" s="18">
        <v>209380.54</v>
      </c>
      <c r="G13" s="18">
        <v>1139130.8999999999</v>
      </c>
      <c r="H13" s="18">
        <v>1</v>
      </c>
      <c r="I13" s="19">
        <f t="shared" si="1"/>
        <v>12662051</v>
      </c>
      <c r="J13" s="19">
        <f t="shared" si="2"/>
        <v>633103</v>
      </c>
      <c r="K13" s="18"/>
      <c r="L13" s="19">
        <f t="shared" si="3"/>
        <v>12028948</v>
      </c>
      <c r="M13" s="18">
        <v>14965</v>
      </c>
      <c r="N13" s="18">
        <v>63</v>
      </c>
      <c r="O13" s="18">
        <v>209380.54</v>
      </c>
      <c r="P13" s="18">
        <v>1139130.8999999999</v>
      </c>
      <c r="Q13" s="18">
        <v>1</v>
      </c>
      <c r="R13" s="19">
        <f t="shared" si="4"/>
        <v>12662051</v>
      </c>
      <c r="S13" s="19">
        <f t="shared" si="5"/>
        <v>633103</v>
      </c>
      <c r="T13" s="18"/>
      <c r="U13" s="19">
        <f t="shared" si="6"/>
        <v>12028948</v>
      </c>
      <c r="V13" s="18">
        <v>14965</v>
      </c>
      <c r="W13" s="18">
        <v>63</v>
      </c>
      <c r="X13" s="18">
        <v>209380.54</v>
      </c>
      <c r="Y13" s="18">
        <v>1139130.8999999999</v>
      </c>
      <c r="Z13" s="18">
        <v>1</v>
      </c>
      <c r="AA13" s="19">
        <f t="shared" si="7"/>
        <v>12662051</v>
      </c>
      <c r="AB13" s="19">
        <f t="shared" si="8"/>
        <v>633103</v>
      </c>
      <c r="AC13" s="18"/>
      <c r="AD13" s="19">
        <f t="shared" si="9"/>
        <v>12028948</v>
      </c>
    </row>
    <row r="14" spans="1:30">
      <c r="A14" s="17" t="s">
        <v>19</v>
      </c>
      <c r="B14" s="18">
        <v>6357398</v>
      </c>
      <c r="C14" s="18">
        <v>6957336</v>
      </c>
      <c r="D14" s="18">
        <v>14965</v>
      </c>
      <c r="E14" s="18">
        <v>34</v>
      </c>
      <c r="F14" s="18">
        <v>1391587</v>
      </c>
      <c r="G14" s="18">
        <v>322333.21000000002</v>
      </c>
      <c r="H14" s="18">
        <v>1</v>
      </c>
      <c r="I14" s="19">
        <f t="shared" si="1"/>
        <v>7819640</v>
      </c>
      <c r="J14" s="19">
        <f t="shared" si="2"/>
        <v>390982</v>
      </c>
      <c r="K14" s="18"/>
      <c r="L14" s="19">
        <f t="shared" si="3"/>
        <v>7428658</v>
      </c>
      <c r="M14" s="18">
        <v>14965</v>
      </c>
      <c r="N14" s="18">
        <v>34</v>
      </c>
      <c r="O14" s="18">
        <v>1391587</v>
      </c>
      <c r="P14" s="18">
        <v>322333.21000000002</v>
      </c>
      <c r="Q14" s="18">
        <v>1</v>
      </c>
      <c r="R14" s="19">
        <f t="shared" si="4"/>
        <v>7819640</v>
      </c>
      <c r="S14" s="19">
        <f t="shared" si="5"/>
        <v>390982</v>
      </c>
      <c r="T14" s="18"/>
      <c r="U14" s="19">
        <f t="shared" si="6"/>
        <v>7428658</v>
      </c>
      <c r="V14" s="18">
        <v>14965</v>
      </c>
      <c r="W14" s="18">
        <v>34</v>
      </c>
      <c r="X14" s="18">
        <v>1391587</v>
      </c>
      <c r="Y14" s="18">
        <v>322333.21000000002</v>
      </c>
      <c r="Z14" s="18">
        <v>1</v>
      </c>
      <c r="AA14" s="19">
        <f t="shared" si="7"/>
        <v>7819640</v>
      </c>
      <c r="AB14" s="19">
        <f t="shared" si="8"/>
        <v>390982</v>
      </c>
      <c r="AC14" s="18"/>
      <c r="AD14" s="19">
        <f t="shared" si="9"/>
        <v>7428658</v>
      </c>
    </row>
    <row r="15" spans="1:30">
      <c r="A15" s="17" t="s">
        <v>20</v>
      </c>
      <c r="B15" s="18">
        <v>3748417</v>
      </c>
      <c r="C15" s="18">
        <v>4786239</v>
      </c>
      <c r="D15" s="18">
        <v>14965</v>
      </c>
      <c r="E15" s="18">
        <v>18</v>
      </c>
      <c r="F15" s="18">
        <v>1055770.8</v>
      </c>
      <c r="G15" s="18">
        <v>1012591.2</v>
      </c>
      <c r="H15" s="18">
        <v>1</v>
      </c>
      <c r="I15" s="19">
        <f t="shared" si="1"/>
        <v>5300802</v>
      </c>
      <c r="J15" s="19">
        <f t="shared" si="2"/>
        <v>265040</v>
      </c>
      <c r="K15" s="18"/>
      <c r="L15" s="19">
        <f t="shared" si="3"/>
        <v>5035762</v>
      </c>
      <c r="M15" s="18">
        <v>14965</v>
      </c>
      <c r="N15" s="18">
        <v>18</v>
      </c>
      <c r="O15" s="18">
        <v>1055770.8</v>
      </c>
      <c r="P15" s="18">
        <v>1012591.2</v>
      </c>
      <c r="Q15" s="18">
        <v>1</v>
      </c>
      <c r="R15" s="19">
        <f t="shared" si="4"/>
        <v>5300802</v>
      </c>
      <c r="S15" s="19">
        <f t="shared" si="5"/>
        <v>265040</v>
      </c>
      <c r="T15" s="18"/>
      <c r="U15" s="19">
        <f t="shared" si="6"/>
        <v>5035762</v>
      </c>
      <c r="V15" s="18">
        <v>14965</v>
      </c>
      <c r="W15" s="18">
        <v>18</v>
      </c>
      <c r="X15" s="18">
        <v>1055770.8</v>
      </c>
      <c r="Y15" s="18">
        <v>1012591.2</v>
      </c>
      <c r="Z15" s="18">
        <v>1</v>
      </c>
      <c r="AA15" s="19">
        <f t="shared" si="7"/>
        <v>5300802</v>
      </c>
      <c r="AB15" s="19">
        <f t="shared" si="8"/>
        <v>265040</v>
      </c>
      <c r="AC15" s="18"/>
      <c r="AD15" s="19">
        <f t="shared" si="9"/>
        <v>5035762</v>
      </c>
    </row>
    <row r="16" spans="1:30">
      <c r="A16" s="17" t="s">
        <v>21</v>
      </c>
      <c r="B16" s="18">
        <v>5012465</v>
      </c>
      <c r="C16" s="18">
        <v>3655410</v>
      </c>
      <c r="D16" s="18">
        <v>14965</v>
      </c>
      <c r="E16" s="18">
        <v>25</v>
      </c>
      <c r="F16" s="18">
        <v>0</v>
      </c>
      <c r="G16" s="18">
        <v>1094261</v>
      </c>
      <c r="H16" s="18">
        <v>1</v>
      </c>
      <c r="I16" s="19">
        <f t="shared" si="1"/>
        <v>5583761</v>
      </c>
      <c r="J16" s="19">
        <f t="shared" si="2"/>
        <v>279188</v>
      </c>
      <c r="K16" s="18"/>
      <c r="L16" s="19">
        <f t="shared" si="3"/>
        <v>5304573</v>
      </c>
      <c r="M16" s="18">
        <v>14965</v>
      </c>
      <c r="N16" s="18">
        <v>25</v>
      </c>
      <c r="O16" s="18">
        <v>0</v>
      </c>
      <c r="P16" s="18">
        <v>1094261</v>
      </c>
      <c r="Q16" s="18">
        <v>1</v>
      </c>
      <c r="R16" s="19">
        <f t="shared" si="4"/>
        <v>5583761</v>
      </c>
      <c r="S16" s="19">
        <f t="shared" si="5"/>
        <v>279188</v>
      </c>
      <c r="T16" s="18"/>
      <c r="U16" s="19">
        <f t="shared" si="6"/>
        <v>5304573</v>
      </c>
      <c r="V16" s="18">
        <v>14965</v>
      </c>
      <c r="W16" s="18">
        <v>25</v>
      </c>
      <c r="X16" s="18">
        <v>0</v>
      </c>
      <c r="Y16" s="18">
        <v>1094261</v>
      </c>
      <c r="Z16" s="18">
        <v>1</v>
      </c>
      <c r="AA16" s="19">
        <f t="shared" si="7"/>
        <v>5583761</v>
      </c>
      <c r="AB16" s="19">
        <f t="shared" si="8"/>
        <v>279188</v>
      </c>
      <c r="AC16" s="18"/>
      <c r="AD16" s="19">
        <f t="shared" si="9"/>
        <v>5304573</v>
      </c>
    </row>
    <row r="17" spans="1:30">
      <c r="A17" s="17" t="s">
        <v>22</v>
      </c>
      <c r="B17" s="18">
        <v>9543228</v>
      </c>
      <c r="C17" s="18">
        <v>11720250</v>
      </c>
      <c r="D17" s="18">
        <v>14965</v>
      </c>
      <c r="E17" s="18">
        <v>66</v>
      </c>
      <c r="F17" s="18">
        <v>0</v>
      </c>
      <c r="G17" s="18">
        <v>1447897</v>
      </c>
      <c r="H17" s="18">
        <v>1</v>
      </c>
      <c r="I17" s="19">
        <f t="shared" si="1"/>
        <v>13300177</v>
      </c>
      <c r="J17" s="19">
        <f t="shared" si="2"/>
        <v>665009</v>
      </c>
      <c r="K17" s="18"/>
      <c r="L17" s="19">
        <f t="shared" si="3"/>
        <v>12635168</v>
      </c>
      <c r="M17" s="18">
        <v>14965</v>
      </c>
      <c r="N17" s="18">
        <v>66</v>
      </c>
      <c r="O17" s="18">
        <v>0</v>
      </c>
      <c r="P17" s="18">
        <v>1447897</v>
      </c>
      <c r="Q17" s="18">
        <v>1</v>
      </c>
      <c r="R17" s="19">
        <f t="shared" si="4"/>
        <v>13300177</v>
      </c>
      <c r="S17" s="19">
        <f t="shared" si="5"/>
        <v>665009</v>
      </c>
      <c r="T17" s="18"/>
      <c r="U17" s="19">
        <f t="shared" si="6"/>
        <v>12635168</v>
      </c>
      <c r="V17" s="18">
        <v>14965</v>
      </c>
      <c r="W17" s="18">
        <v>66</v>
      </c>
      <c r="X17" s="18">
        <v>0</v>
      </c>
      <c r="Y17" s="18">
        <v>1447897</v>
      </c>
      <c r="Z17" s="18">
        <v>1</v>
      </c>
      <c r="AA17" s="19">
        <f t="shared" si="7"/>
        <v>13300177</v>
      </c>
      <c r="AB17" s="19">
        <f t="shared" si="8"/>
        <v>665009</v>
      </c>
      <c r="AC17" s="18"/>
      <c r="AD17" s="19">
        <f t="shared" si="9"/>
        <v>12635168</v>
      </c>
    </row>
    <row r="18" spans="1:30">
      <c r="A18" s="17" t="s">
        <v>23</v>
      </c>
      <c r="B18" s="18">
        <v>5120062</v>
      </c>
      <c r="C18" s="18">
        <v>7382581</v>
      </c>
      <c r="D18" s="18">
        <v>14965</v>
      </c>
      <c r="E18" s="18">
        <v>30</v>
      </c>
      <c r="F18" s="18"/>
      <c r="G18" s="18">
        <v>70198</v>
      </c>
      <c r="H18" s="18">
        <v>1</v>
      </c>
      <c r="I18" s="19">
        <f t="shared" si="1"/>
        <v>5457598</v>
      </c>
      <c r="J18" s="19">
        <f t="shared" si="2"/>
        <v>272880</v>
      </c>
      <c r="K18" s="18"/>
      <c r="L18" s="19">
        <f t="shared" si="3"/>
        <v>5184718</v>
      </c>
      <c r="M18" s="18">
        <v>14965</v>
      </c>
      <c r="N18" s="18">
        <v>30</v>
      </c>
      <c r="O18" s="18"/>
      <c r="P18" s="18">
        <v>70198</v>
      </c>
      <c r="Q18" s="18">
        <v>1</v>
      </c>
      <c r="R18" s="19">
        <f t="shared" si="4"/>
        <v>5457598</v>
      </c>
      <c r="S18" s="19">
        <f t="shared" si="5"/>
        <v>272880</v>
      </c>
      <c r="T18" s="18"/>
      <c r="U18" s="19">
        <f t="shared" si="6"/>
        <v>5184718</v>
      </c>
      <c r="V18" s="18">
        <v>14965</v>
      </c>
      <c r="W18" s="18">
        <v>30</v>
      </c>
      <c r="X18" s="18"/>
      <c r="Y18" s="18">
        <v>70198</v>
      </c>
      <c r="Z18" s="18">
        <v>1</v>
      </c>
      <c r="AA18" s="19">
        <f t="shared" si="7"/>
        <v>5457598</v>
      </c>
      <c r="AB18" s="19">
        <f t="shared" si="8"/>
        <v>272880</v>
      </c>
      <c r="AC18" s="18"/>
      <c r="AD18" s="19">
        <f t="shared" si="9"/>
        <v>5184718</v>
      </c>
    </row>
    <row r="19" spans="1:30">
      <c r="A19" s="17" t="s">
        <v>24</v>
      </c>
      <c r="B19" s="18">
        <v>2517737</v>
      </c>
      <c r="C19" s="18">
        <v>2835296</v>
      </c>
      <c r="D19" s="18">
        <v>14965</v>
      </c>
      <c r="E19" s="18">
        <v>15</v>
      </c>
      <c r="F19" s="18">
        <v>44480</v>
      </c>
      <c r="G19" s="18">
        <v>504927</v>
      </c>
      <c r="H19" s="18">
        <v>1</v>
      </c>
      <c r="I19" s="19">
        <f t="shared" si="1"/>
        <v>3243107</v>
      </c>
      <c r="J19" s="19">
        <f t="shared" si="2"/>
        <v>162155</v>
      </c>
      <c r="K19" s="18"/>
      <c r="L19" s="19">
        <f t="shared" si="3"/>
        <v>3080952</v>
      </c>
      <c r="M19" s="18">
        <v>14965</v>
      </c>
      <c r="N19" s="18">
        <v>15</v>
      </c>
      <c r="O19" s="18">
        <v>44480</v>
      </c>
      <c r="P19" s="18">
        <v>504927</v>
      </c>
      <c r="Q19" s="18">
        <v>1</v>
      </c>
      <c r="R19" s="19">
        <f t="shared" si="4"/>
        <v>3243107</v>
      </c>
      <c r="S19" s="19">
        <f t="shared" si="5"/>
        <v>162155</v>
      </c>
      <c r="T19" s="18"/>
      <c r="U19" s="19">
        <f t="shared" si="6"/>
        <v>3080952</v>
      </c>
      <c r="V19" s="18">
        <v>14965</v>
      </c>
      <c r="W19" s="18">
        <v>15</v>
      </c>
      <c r="X19" s="18">
        <v>44480</v>
      </c>
      <c r="Y19" s="18">
        <v>504927</v>
      </c>
      <c r="Z19" s="18">
        <v>1</v>
      </c>
      <c r="AA19" s="19">
        <f t="shared" si="7"/>
        <v>3243107</v>
      </c>
      <c r="AB19" s="19">
        <f t="shared" si="8"/>
        <v>162155</v>
      </c>
      <c r="AC19" s="18"/>
      <c r="AD19" s="19">
        <f t="shared" si="9"/>
        <v>3080952</v>
      </c>
    </row>
    <row r="20" spans="1:30">
      <c r="A20" s="17" t="s">
        <v>25</v>
      </c>
      <c r="B20" s="18">
        <v>24871760</v>
      </c>
      <c r="C20" s="18">
        <v>17838401</v>
      </c>
      <c r="D20" s="18">
        <v>14965</v>
      </c>
      <c r="E20" s="18">
        <v>122</v>
      </c>
      <c r="F20" s="18">
        <v>0</v>
      </c>
      <c r="G20" s="18">
        <v>6647455</v>
      </c>
      <c r="H20" s="18">
        <v>1</v>
      </c>
      <c r="I20" s="19">
        <f t="shared" si="1"/>
        <v>28556215</v>
      </c>
      <c r="J20" s="19">
        <f t="shared" si="2"/>
        <v>1427811</v>
      </c>
      <c r="K20" s="18"/>
      <c r="L20" s="19">
        <f t="shared" si="3"/>
        <v>27128404</v>
      </c>
      <c r="M20" s="18">
        <v>14965</v>
      </c>
      <c r="N20" s="18">
        <v>122</v>
      </c>
      <c r="O20" s="18">
        <v>0</v>
      </c>
      <c r="P20" s="18">
        <v>6647455</v>
      </c>
      <c r="Q20" s="18">
        <v>1</v>
      </c>
      <c r="R20" s="19">
        <f t="shared" si="4"/>
        <v>28556215</v>
      </c>
      <c r="S20" s="19">
        <f t="shared" si="5"/>
        <v>1427811</v>
      </c>
      <c r="T20" s="18"/>
      <c r="U20" s="19">
        <f t="shared" si="6"/>
        <v>27128404</v>
      </c>
      <c r="V20" s="18">
        <v>14965</v>
      </c>
      <c r="W20" s="18">
        <v>122</v>
      </c>
      <c r="X20" s="18">
        <v>0</v>
      </c>
      <c r="Y20" s="18">
        <v>6647455</v>
      </c>
      <c r="Z20" s="18">
        <v>1</v>
      </c>
      <c r="AA20" s="19">
        <f t="shared" si="7"/>
        <v>28556215</v>
      </c>
      <c r="AB20" s="19">
        <f t="shared" si="8"/>
        <v>1427811</v>
      </c>
      <c r="AC20" s="18"/>
      <c r="AD20" s="19">
        <f t="shared" si="9"/>
        <v>27128404</v>
      </c>
    </row>
    <row r="21" spans="1:30">
      <c r="A21" s="20" t="s">
        <v>26</v>
      </c>
      <c r="B21" s="21">
        <v>28346521</v>
      </c>
      <c r="C21" s="18">
        <v>33923082</v>
      </c>
      <c r="D21" s="18">
        <v>14965</v>
      </c>
      <c r="E21" s="21">
        <v>171</v>
      </c>
      <c r="F21" s="21">
        <v>0</v>
      </c>
      <c r="G21" s="21">
        <v>4865436</v>
      </c>
      <c r="H21" s="18">
        <v>1</v>
      </c>
      <c r="I21" s="19">
        <f t="shared" si="1"/>
        <v>35573616</v>
      </c>
      <c r="J21" s="19">
        <f t="shared" si="2"/>
        <v>1778681</v>
      </c>
      <c r="K21" s="21"/>
      <c r="L21" s="19">
        <f t="shared" si="3"/>
        <v>33794935</v>
      </c>
      <c r="M21" s="18">
        <v>14965</v>
      </c>
      <c r="N21" s="21">
        <v>171</v>
      </c>
      <c r="O21" s="21">
        <v>0</v>
      </c>
      <c r="P21" s="21">
        <v>4865436</v>
      </c>
      <c r="Q21" s="18">
        <v>1</v>
      </c>
      <c r="R21" s="19">
        <f t="shared" si="4"/>
        <v>35573616</v>
      </c>
      <c r="S21" s="19">
        <f t="shared" si="5"/>
        <v>1778681</v>
      </c>
      <c r="T21" s="21"/>
      <c r="U21" s="19">
        <f t="shared" si="6"/>
        <v>33794935</v>
      </c>
      <c r="V21" s="18">
        <v>14965</v>
      </c>
      <c r="W21" s="21">
        <v>171</v>
      </c>
      <c r="X21" s="21">
        <v>0</v>
      </c>
      <c r="Y21" s="21">
        <v>4865436</v>
      </c>
      <c r="Z21" s="18">
        <v>1</v>
      </c>
      <c r="AA21" s="19">
        <f t="shared" si="7"/>
        <v>35573616</v>
      </c>
      <c r="AB21" s="19">
        <f t="shared" si="8"/>
        <v>1778681</v>
      </c>
      <c r="AC21" s="21"/>
      <c r="AD21" s="19">
        <f t="shared" si="9"/>
        <v>33794935</v>
      </c>
    </row>
    <row r="22" spans="1:30">
      <c r="A22" s="20" t="s">
        <v>27</v>
      </c>
      <c r="B22" s="21">
        <v>6748206</v>
      </c>
      <c r="C22" s="18">
        <v>6619244</v>
      </c>
      <c r="D22" s="18">
        <v>14965</v>
      </c>
      <c r="E22" s="21">
        <v>40</v>
      </c>
      <c r="F22" s="21">
        <v>368105</v>
      </c>
      <c r="G22" s="21">
        <v>0</v>
      </c>
      <c r="H22" s="18">
        <v>1</v>
      </c>
      <c r="I22" s="19">
        <f t="shared" si="1"/>
        <v>7551305</v>
      </c>
      <c r="J22" s="19">
        <f t="shared" si="2"/>
        <v>377565</v>
      </c>
      <c r="K22" s="21"/>
      <c r="L22" s="19">
        <f t="shared" si="3"/>
        <v>7173740</v>
      </c>
      <c r="M22" s="18">
        <v>14965</v>
      </c>
      <c r="N22" s="21">
        <v>40</v>
      </c>
      <c r="O22" s="21">
        <v>368105</v>
      </c>
      <c r="P22" s="21">
        <v>0</v>
      </c>
      <c r="Q22" s="18">
        <v>1</v>
      </c>
      <c r="R22" s="19">
        <f t="shared" si="4"/>
        <v>7551305</v>
      </c>
      <c r="S22" s="19">
        <f t="shared" si="5"/>
        <v>377565</v>
      </c>
      <c r="T22" s="21"/>
      <c r="U22" s="19">
        <f t="shared" si="6"/>
        <v>7173740</v>
      </c>
      <c r="V22" s="18">
        <v>14965</v>
      </c>
      <c r="W22" s="21">
        <v>40</v>
      </c>
      <c r="X22" s="21">
        <v>368105</v>
      </c>
      <c r="Y22" s="21">
        <v>0</v>
      </c>
      <c r="Z22" s="18">
        <v>1</v>
      </c>
      <c r="AA22" s="19">
        <f t="shared" si="7"/>
        <v>7551305</v>
      </c>
      <c r="AB22" s="19">
        <f t="shared" si="8"/>
        <v>377565</v>
      </c>
      <c r="AC22" s="21"/>
      <c r="AD22" s="19">
        <f t="shared" si="9"/>
        <v>7173740</v>
      </c>
    </row>
    <row r="23" spans="1:30">
      <c r="A23" s="20" t="s">
        <v>28</v>
      </c>
      <c r="B23" s="21">
        <v>5832538</v>
      </c>
      <c r="C23" s="18">
        <v>6572980</v>
      </c>
      <c r="D23" s="18">
        <v>14965</v>
      </c>
      <c r="E23" s="21">
        <v>34</v>
      </c>
      <c r="F23" s="21">
        <v>0</v>
      </c>
      <c r="G23" s="21">
        <v>1309334</v>
      </c>
      <c r="H23" s="18">
        <v>1</v>
      </c>
      <c r="I23" s="19">
        <f t="shared" si="1"/>
        <v>7415054</v>
      </c>
      <c r="J23" s="19">
        <f t="shared" si="2"/>
        <v>370753</v>
      </c>
      <c r="K23" s="21"/>
      <c r="L23" s="19">
        <f t="shared" si="3"/>
        <v>7044301</v>
      </c>
      <c r="M23" s="18">
        <v>14965</v>
      </c>
      <c r="N23" s="21">
        <v>34</v>
      </c>
      <c r="O23" s="21">
        <v>0</v>
      </c>
      <c r="P23" s="21">
        <v>1309334</v>
      </c>
      <c r="Q23" s="18">
        <v>1</v>
      </c>
      <c r="R23" s="19">
        <f t="shared" si="4"/>
        <v>7415054</v>
      </c>
      <c r="S23" s="19">
        <f t="shared" si="5"/>
        <v>370753</v>
      </c>
      <c r="T23" s="21"/>
      <c r="U23" s="19">
        <f t="shared" si="6"/>
        <v>7044301</v>
      </c>
      <c r="V23" s="18">
        <v>14965</v>
      </c>
      <c r="W23" s="21">
        <v>34</v>
      </c>
      <c r="X23" s="21">
        <v>0</v>
      </c>
      <c r="Y23" s="21">
        <v>1309334</v>
      </c>
      <c r="Z23" s="18">
        <v>1</v>
      </c>
      <c r="AA23" s="19">
        <f t="shared" si="7"/>
        <v>7415054</v>
      </c>
      <c r="AB23" s="19">
        <f t="shared" si="8"/>
        <v>370753</v>
      </c>
      <c r="AC23" s="21"/>
      <c r="AD23" s="19">
        <f t="shared" si="9"/>
        <v>7044301</v>
      </c>
    </row>
    <row r="24" spans="1:30">
      <c r="A24" s="20" t="s">
        <v>29</v>
      </c>
      <c r="B24" s="21">
        <v>5086591</v>
      </c>
      <c r="C24" s="18">
        <v>4929748</v>
      </c>
      <c r="D24" s="18">
        <v>14965</v>
      </c>
      <c r="E24" s="21">
        <v>29</v>
      </c>
      <c r="F24" s="21">
        <v>0</v>
      </c>
      <c r="G24" s="21">
        <v>623250</v>
      </c>
      <c r="H24" s="18">
        <v>1</v>
      </c>
      <c r="I24" s="19">
        <f t="shared" si="1"/>
        <v>5831070</v>
      </c>
      <c r="J24" s="19">
        <f t="shared" si="2"/>
        <v>291554</v>
      </c>
      <c r="K24" s="21"/>
      <c r="L24" s="19">
        <f t="shared" si="3"/>
        <v>5539516</v>
      </c>
      <c r="M24" s="18">
        <v>14965</v>
      </c>
      <c r="N24" s="21">
        <v>29</v>
      </c>
      <c r="O24" s="21">
        <v>0</v>
      </c>
      <c r="P24" s="21">
        <v>623250</v>
      </c>
      <c r="Q24" s="18">
        <v>1</v>
      </c>
      <c r="R24" s="19">
        <f t="shared" si="4"/>
        <v>5831070</v>
      </c>
      <c r="S24" s="19">
        <f t="shared" si="5"/>
        <v>291554</v>
      </c>
      <c r="T24" s="21"/>
      <c r="U24" s="19">
        <f t="shared" si="6"/>
        <v>5539516</v>
      </c>
      <c r="V24" s="18">
        <v>14965</v>
      </c>
      <c r="W24" s="21">
        <v>29</v>
      </c>
      <c r="X24" s="21">
        <v>0</v>
      </c>
      <c r="Y24" s="21">
        <v>623250</v>
      </c>
      <c r="Z24" s="18">
        <v>1</v>
      </c>
      <c r="AA24" s="19">
        <f t="shared" si="7"/>
        <v>5831070</v>
      </c>
      <c r="AB24" s="19">
        <f t="shared" si="8"/>
        <v>291554</v>
      </c>
      <c r="AC24" s="21"/>
      <c r="AD24" s="19">
        <f t="shared" si="9"/>
        <v>5539516</v>
      </c>
    </row>
    <row r="25" spans="1:30">
      <c r="A25" s="20" t="s">
        <v>30</v>
      </c>
      <c r="B25" s="21">
        <v>9528159</v>
      </c>
      <c r="C25" s="18">
        <v>9897971</v>
      </c>
      <c r="D25" s="18">
        <v>14965</v>
      </c>
      <c r="E25" s="21">
        <v>49</v>
      </c>
      <c r="F25" s="21">
        <v>0</v>
      </c>
      <c r="G25" s="21">
        <v>2334505</v>
      </c>
      <c r="H25" s="18">
        <v>1</v>
      </c>
      <c r="I25" s="19">
        <f t="shared" si="1"/>
        <v>11133925</v>
      </c>
      <c r="J25" s="19">
        <f t="shared" si="2"/>
        <v>556696</v>
      </c>
      <c r="K25" s="21"/>
      <c r="L25" s="19">
        <f t="shared" si="3"/>
        <v>10577229</v>
      </c>
      <c r="M25" s="18">
        <v>14965</v>
      </c>
      <c r="N25" s="21">
        <v>49</v>
      </c>
      <c r="O25" s="21">
        <v>0</v>
      </c>
      <c r="P25" s="21">
        <v>2334505</v>
      </c>
      <c r="Q25" s="18">
        <v>1</v>
      </c>
      <c r="R25" s="19">
        <f t="shared" si="4"/>
        <v>11133925</v>
      </c>
      <c r="S25" s="19">
        <f t="shared" si="5"/>
        <v>556696</v>
      </c>
      <c r="T25" s="21"/>
      <c r="U25" s="19">
        <f t="shared" si="6"/>
        <v>10577229</v>
      </c>
      <c r="V25" s="18">
        <v>14965</v>
      </c>
      <c r="W25" s="21">
        <v>49</v>
      </c>
      <c r="X25" s="21">
        <v>0</v>
      </c>
      <c r="Y25" s="21">
        <v>2334505</v>
      </c>
      <c r="Z25" s="18">
        <v>1</v>
      </c>
      <c r="AA25" s="19">
        <f t="shared" si="7"/>
        <v>11133925</v>
      </c>
      <c r="AB25" s="19">
        <f t="shared" si="8"/>
        <v>556696</v>
      </c>
      <c r="AC25" s="21"/>
      <c r="AD25" s="19">
        <f t="shared" si="9"/>
        <v>10577229</v>
      </c>
    </row>
    <row r="26" spans="1:30">
      <c r="A26" s="20" t="s">
        <v>31</v>
      </c>
      <c r="B26" s="21">
        <v>13916317</v>
      </c>
      <c r="C26" s="18">
        <v>15647590</v>
      </c>
      <c r="D26" s="18">
        <v>14965</v>
      </c>
      <c r="E26" s="21">
        <v>85</v>
      </c>
      <c r="F26" s="21">
        <v>1223567</v>
      </c>
      <c r="G26" s="21">
        <v>1223600</v>
      </c>
      <c r="H26" s="18">
        <v>1</v>
      </c>
      <c r="I26" s="19">
        <f t="shared" si="1"/>
        <v>17711467</v>
      </c>
      <c r="J26" s="19">
        <f t="shared" si="2"/>
        <v>885573</v>
      </c>
      <c r="K26" s="21"/>
      <c r="L26" s="19">
        <f t="shared" si="3"/>
        <v>16825894</v>
      </c>
      <c r="M26" s="18">
        <v>14965</v>
      </c>
      <c r="N26" s="21">
        <v>85</v>
      </c>
      <c r="O26" s="21">
        <v>1223567</v>
      </c>
      <c r="P26" s="21">
        <v>1223600</v>
      </c>
      <c r="Q26" s="18">
        <v>1</v>
      </c>
      <c r="R26" s="19">
        <f t="shared" si="4"/>
        <v>17711467</v>
      </c>
      <c r="S26" s="19">
        <f t="shared" si="5"/>
        <v>885573</v>
      </c>
      <c r="T26" s="21"/>
      <c r="U26" s="19">
        <f t="shared" si="6"/>
        <v>16825894</v>
      </c>
      <c r="V26" s="18">
        <v>14965</v>
      </c>
      <c r="W26" s="21">
        <v>85</v>
      </c>
      <c r="X26" s="21">
        <v>1223567</v>
      </c>
      <c r="Y26" s="21">
        <v>1223600</v>
      </c>
      <c r="Z26" s="18">
        <v>1</v>
      </c>
      <c r="AA26" s="19">
        <f t="shared" si="7"/>
        <v>17711467</v>
      </c>
      <c r="AB26" s="19">
        <f t="shared" si="8"/>
        <v>885573</v>
      </c>
      <c r="AC26" s="21"/>
      <c r="AD26" s="19">
        <f t="shared" si="9"/>
        <v>16825894</v>
      </c>
    </row>
    <row r="27" spans="1:30">
      <c r="A27" s="20" t="s">
        <v>32</v>
      </c>
      <c r="B27" s="21">
        <v>19515369</v>
      </c>
      <c r="C27" s="18">
        <v>31775437</v>
      </c>
      <c r="D27" s="18">
        <v>14965</v>
      </c>
      <c r="E27" s="21">
        <v>107</v>
      </c>
      <c r="F27" s="21">
        <v>4523048</v>
      </c>
      <c r="G27" s="21">
        <v>4862675</v>
      </c>
      <c r="H27" s="18">
        <v>1</v>
      </c>
      <c r="I27" s="19">
        <f t="shared" si="1"/>
        <v>28600783</v>
      </c>
      <c r="J27" s="19">
        <f t="shared" si="2"/>
        <v>1430039</v>
      </c>
      <c r="K27" s="21"/>
      <c r="L27" s="19">
        <f t="shared" si="3"/>
        <v>27170744</v>
      </c>
      <c r="M27" s="18">
        <v>14965</v>
      </c>
      <c r="N27" s="21">
        <v>107</v>
      </c>
      <c r="O27" s="21">
        <v>4523048</v>
      </c>
      <c r="P27" s="21">
        <v>4862675</v>
      </c>
      <c r="Q27" s="18">
        <v>1</v>
      </c>
      <c r="R27" s="19">
        <f t="shared" si="4"/>
        <v>28600783</v>
      </c>
      <c r="S27" s="19">
        <f t="shared" si="5"/>
        <v>1430039</v>
      </c>
      <c r="T27" s="21"/>
      <c r="U27" s="19">
        <f t="shared" si="6"/>
        <v>27170744</v>
      </c>
      <c r="V27" s="18">
        <v>14965</v>
      </c>
      <c r="W27" s="21">
        <v>107</v>
      </c>
      <c r="X27" s="21">
        <v>4523048</v>
      </c>
      <c r="Y27" s="21">
        <v>4862675</v>
      </c>
      <c r="Z27" s="18">
        <v>1</v>
      </c>
      <c r="AA27" s="19">
        <f t="shared" si="7"/>
        <v>28600783</v>
      </c>
      <c r="AB27" s="19">
        <f t="shared" si="8"/>
        <v>1430039</v>
      </c>
      <c r="AC27" s="21"/>
      <c r="AD27" s="19">
        <f t="shared" si="9"/>
        <v>27170744</v>
      </c>
    </row>
    <row r="28" spans="1:30">
      <c r="A28" s="20" t="s">
        <v>33</v>
      </c>
      <c r="B28" s="21">
        <v>8128374</v>
      </c>
      <c r="C28" s="18">
        <v>11721896</v>
      </c>
      <c r="D28" s="18">
        <v>14965</v>
      </c>
      <c r="E28" s="21">
        <v>54</v>
      </c>
      <c r="F28" s="21"/>
      <c r="G28" s="21">
        <v>1335081</v>
      </c>
      <c r="H28" s="18">
        <v>1</v>
      </c>
      <c r="I28" s="19">
        <f t="shared" si="1"/>
        <v>11032401</v>
      </c>
      <c r="J28" s="19">
        <f t="shared" si="2"/>
        <v>551620</v>
      </c>
      <c r="K28" s="21"/>
      <c r="L28" s="19">
        <f t="shared" si="3"/>
        <v>10480781</v>
      </c>
      <c r="M28" s="18">
        <v>14965</v>
      </c>
      <c r="N28" s="21">
        <v>54</v>
      </c>
      <c r="O28" s="21"/>
      <c r="P28" s="21">
        <v>1335081</v>
      </c>
      <c r="Q28" s="18">
        <v>1</v>
      </c>
      <c r="R28" s="19">
        <f t="shared" si="4"/>
        <v>11032401</v>
      </c>
      <c r="S28" s="19">
        <f t="shared" si="5"/>
        <v>551620</v>
      </c>
      <c r="T28" s="21"/>
      <c r="U28" s="19">
        <f t="shared" si="6"/>
        <v>10480781</v>
      </c>
      <c r="V28" s="18">
        <v>14965</v>
      </c>
      <c r="W28" s="21">
        <v>54</v>
      </c>
      <c r="X28" s="21"/>
      <c r="Y28" s="21">
        <v>1335081</v>
      </c>
      <c r="Z28" s="18">
        <v>1</v>
      </c>
      <c r="AA28" s="19">
        <f t="shared" si="7"/>
        <v>11032401</v>
      </c>
      <c r="AB28" s="19">
        <f t="shared" si="8"/>
        <v>551620</v>
      </c>
      <c r="AC28" s="21"/>
      <c r="AD28" s="19">
        <f t="shared" si="9"/>
        <v>10480781</v>
      </c>
    </row>
    <row r="29" spans="1:30">
      <c r="A29" s="20" t="s">
        <v>34</v>
      </c>
      <c r="B29" s="21">
        <v>7869217</v>
      </c>
      <c r="C29" s="18">
        <v>7469040</v>
      </c>
      <c r="D29" s="18">
        <v>14965</v>
      </c>
      <c r="E29" s="21">
        <v>42</v>
      </c>
      <c r="F29" s="21">
        <v>465192</v>
      </c>
      <c r="G29" s="21">
        <v>467459</v>
      </c>
      <c r="H29" s="18">
        <v>1</v>
      </c>
      <c r="I29" s="19">
        <f t="shared" si="1"/>
        <v>8475011</v>
      </c>
      <c r="J29" s="19">
        <f t="shared" si="2"/>
        <v>423751</v>
      </c>
      <c r="K29" s="21"/>
      <c r="L29" s="19">
        <f t="shared" si="3"/>
        <v>8051260</v>
      </c>
      <c r="M29" s="18">
        <v>14965</v>
      </c>
      <c r="N29" s="21">
        <v>42</v>
      </c>
      <c r="O29" s="21">
        <v>465192</v>
      </c>
      <c r="P29" s="21">
        <v>467459</v>
      </c>
      <c r="Q29" s="18">
        <v>1</v>
      </c>
      <c r="R29" s="19">
        <f t="shared" si="4"/>
        <v>8475011</v>
      </c>
      <c r="S29" s="19">
        <f t="shared" si="5"/>
        <v>423751</v>
      </c>
      <c r="T29" s="21"/>
      <c r="U29" s="19">
        <f t="shared" si="6"/>
        <v>8051260</v>
      </c>
      <c r="V29" s="18">
        <v>14965</v>
      </c>
      <c r="W29" s="21">
        <v>42</v>
      </c>
      <c r="X29" s="21">
        <v>465192</v>
      </c>
      <c r="Y29" s="21">
        <v>467459</v>
      </c>
      <c r="Z29" s="18">
        <v>1</v>
      </c>
      <c r="AA29" s="19">
        <f t="shared" si="7"/>
        <v>8475011</v>
      </c>
      <c r="AB29" s="19">
        <f t="shared" si="8"/>
        <v>423751</v>
      </c>
      <c r="AC29" s="21"/>
      <c r="AD29" s="19">
        <f t="shared" si="9"/>
        <v>8051260</v>
      </c>
    </row>
    <row r="30" spans="1:30">
      <c r="A30" s="20" t="s">
        <v>35</v>
      </c>
      <c r="B30" s="21">
        <v>9978460</v>
      </c>
      <c r="C30" s="18">
        <v>9669530</v>
      </c>
      <c r="D30" s="18">
        <v>14965</v>
      </c>
      <c r="E30" s="21">
        <v>50</v>
      </c>
      <c r="F30" s="21">
        <v>1154046.26</v>
      </c>
      <c r="G30" s="21">
        <v>1715414.26</v>
      </c>
      <c r="H30" s="18">
        <v>1</v>
      </c>
      <c r="I30" s="19">
        <f t="shared" si="1"/>
        <v>11848461</v>
      </c>
      <c r="J30" s="19">
        <f t="shared" si="2"/>
        <v>592423</v>
      </c>
      <c r="K30" s="21"/>
      <c r="L30" s="19">
        <f t="shared" si="3"/>
        <v>11256038</v>
      </c>
      <c r="M30" s="18">
        <v>14965</v>
      </c>
      <c r="N30" s="21">
        <v>50</v>
      </c>
      <c r="O30" s="21">
        <v>1154046.26</v>
      </c>
      <c r="P30" s="21">
        <v>1715414.26</v>
      </c>
      <c r="Q30" s="18">
        <v>1</v>
      </c>
      <c r="R30" s="19">
        <f t="shared" si="4"/>
        <v>11848461</v>
      </c>
      <c r="S30" s="19">
        <f t="shared" si="5"/>
        <v>592423</v>
      </c>
      <c r="T30" s="21"/>
      <c r="U30" s="19">
        <f t="shared" si="6"/>
        <v>11256038</v>
      </c>
      <c r="V30" s="18">
        <v>14965</v>
      </c>
      <c r="W30" s="21">
        <v>50</v>
      </c>
      <c r="X30" s="21">
        <v>1154046.26</v>
      </c>
      <c r="Y30" s="21">
        <v>1715414.26</v>
      </c>
      <c r="Z30" s="18">
        <v>1</v>
      </c>
      <c r="AA30" s="19">
        <f t="shared" si="7"/>
        <v>11848461</v>
      </c>
      <c r="AB30" s="19">
        <f t="shared" si="8"/>
        <v>592423</v>
      </c>
      <c r="AC30" s="21"/>
      <c r="AD30" s="19">
        <f t="shared" si="9"/>
        <v>11256038</v>
      </c>
    </row>
    <row r="31" spans="1:30">
      <c r="A31" s="20" t="s">
        <v>36</v>
      </c>
      <c r="B31" s="21">
        <v>3896689</v>
      </c>
      <c r="C31" s="18">
        <v>4416531</v>
      </c>
      <c r="D31" s="18">
        <v>14965</v>
      </c>
      <c r="E31" s="21">
        <v>21</v>
      </c>
      <c r="F31" s="21">
        <v>48756</v>
      </c>
      <c r="G31" s="21">
        <v>1135476</v>
      </c>
      <c r="H31" s="18">
        <v>1</v>
      </c>
      <c r="I31" s="19">
        <f t="shared" si="1"/>
        <v>4955412</v>
      </c>
      <c r="J31" s="19">
        <f t="shared" si="2"/>
        <v>247771</v>
      </c>
      <c r="K31" s="21"/>
      <c r="L31" s="19">
        <f t="shared" si="3"/>
        <v>4707641</v>
      </c>
      <c r="M31" s="18">
        <v>14965</v>
      </c>
      <c r="N31" s="21">
        <v>21</v>
      </c>
      <c r="O31" s="21">
        <v>48756</v>
      </c>
      <c r="P31" s="21">
        <v>1135476</v>
      </c>
      <c r="Q31" s="18">
        <v>1</v>
      </c>
      <c r="R31" s="19">
        <f t="shared" si="4"/>
        <v>4955412</v>
      </c>
      <c r="S31" s="19">
        <f t="shared" si="5"/>
        <v>247771</v>
      </c>
      <c r="T31" s="21"/>
      <c r="U31" s="19">
        <f t="shared" si="6"/>
        <v>4707641</v>
      </c>
      <c r="V31" s="18">
        <v>14965</v>
      </c>
      <c r="W31" s="21">
        <v>21</v>
      </c>
      <c r="X31" s="21">
        <v>48756</v>
      </c>
      <c r="Y31" s="21">
        <v>1135476</v>
      </c>
      <c r="Z31" s="18">
        <v>1</v>
      </c>
      <c r="AA31" s="19">
        <f t="shared" si="7"/>
        <v>4955412</v>
      </c>
      <c r="AB31" s="19">
        <f t="shared" si="8"/>
        <v>247771</v>
      </c>
      <c r="AC31" s="21"/>
      <c r="AD31" s="19">
        <f t="shared" si="9"/>
        <v>4707641</v>
      </c>
    </row>
    <row r="32" spans="1:30">
      <c r="A32" s="20" t="s">
        <v>37</v>
      </c>
      <c r="B32" s="21">
        <v>5882101</v>
      </c>
      <c r="C32" s="18">
        <v>6817125</v>
      </c>
      <c r="D32" s="18">
        <v>14965</v>
      </c>
      <c r="E32" s="21">
        <v>37</v>
      </c>
      <c r="F32" s="21"/>
      <c r="G32" s="21">
        <v>1071365</v>
      </c>
      <c r="H32" s="18">
        <v>1</v>
      </c>
      <c r="I32" s="19">
        <f t="shared" si="1"/>
        <v>7715825</v>
      </c>
      <c r="J32" s="19">
        <f t="shared" si="2"/>
        <v>385791</v>
      </c>
      <c r="K32" s="21"/>
      <c r="L32" s="19">
        <f t="shared" si="3"/>
        <v>7330034</v>
      </c>
      <c r="M32" s="18">
        <v>14965</v>
      </c>
      <c r="N32" s="21">
        <v>37</v>
      </c>
      <c r="O32" s="21"/>
      <c r="P32" s="21">
        <v>1071365</v>
      </c>
      <c r="Q32" s="18">
        <v>1</v>
      </c>
      <c r="R32" s="19">
        <f t="shared" si="4"/>
        <v>7715825</v>
      </c>
      <c r="S32" s="19">
        <f t="shared" si="5"/>
        <v>385791</v>
      </c>
      <c r="T32" s="21"/>
      <c r="U32" s="19">
        <f t="shared" si="6"/>
        <v>7330034</v>
      </c>
      <c r="V32" s="18">
        <v>14965</v>
      </c>
      <c r="W32" s="21">
        <v>37</v>
      </c>
      <c r="X32" s="21"/>
      <c r="Y32" s="21">
        <v>1071365</v>
      </c>
      <c r="Z32" s="18">
        <v>1</v>
      </c>
      <c r="AA32" s="19">
        <f t="shared" si="7"/>
        <v>7715825</v>
      </c>
      <c r="AB32" s="19">
        <f t="shared" si="8"/>
        <v>385791</v>
      </c>
      <c r="AC32" s="21"/>
      <c r="AD32" s="19">
        <f t="shared" si="9"/>
        <v>7330034</v>
      </c>
    </row>
    <row r="33" spans="1:30">
      <c r="A33" s="20" t="s">
        <v>38</v>
      </c>
      <c r="B33" s="21">
        <v>22181055</v>
      </c>
      <c r="C33" s="18">
        <v>28229448</v>
      </c>
      <c r="D33" s="18">
        <v>14965</v>
      </c>
      <c r="E33" s="21">
        <v>121</v>
      </c>
      <c r="F33" s="21">
        <v>2200000</v>
      </c>
      <c r="G33" s="21">
        <v>2761379.12</v>
      </c>
      <c r="H33" s="18">
        <v>1</v>
      </c>
      <c r="I33" s="19">
        <f t="shared" si="1"/>
        <v>26690559</v>
      </c>
      <c r="J33" s="19">
        <f t="shared" si="2"/>
        <v>1334528</v>
      </c>
      <c r="K33" s="21"/>
      <c r="L33" s="19">
        <f t="shared" si="3"/>
        <v>25356031</v>
      </c>
      <c r="M33" s="18">
        <v>14965</v>
      </c>
      <c r="N33" s="21">
        <v>121</v>
      </c>
      <c r="O33" s="21">
        <v>2200000</v>
      </c>
      <c r="P33" s="21">
        <v>2761379.12</v>
      </c>
      <c r="Q33" s="18">
        <v>1</v>
      </c>
      <c r="R33" s="19">
        <f t="shared" si="4"/>
        <v>26690559</v>
      </c>
      <c r="S33" s="19">
        <f t="shared" si="5"/>
        <v>1334528</v>
      </c>
      <c r="T33" s="21"/>
      <c r="U33" s="19">
        <f t="shared" si="6"/>
        <v>25356031</v>
      </c>
      <c r="V33" s="18">
        <v>14965</v>
      </c>
      <c r="W33" s="21">
        <v>121</v>
      </c>
      <c r="X33" s="21">
        <v>2200000</v>
      </c>
      <c r="Y33" s="21">
        <v>2761379.12</v>
      </c>
      <c r="Z33" s="18">
        <v>1</v>
      </c>
      <c r="AA33" s="19">
        <f t="shared" si="7"/>
        <v>26690559</v>
      </c>
      <c r="AB33" s="19">
        <f t="shared" si="8"/>
        <v>1334528</v>
      </c>
      <c r="AC33" s="21"/>
      <c r="AD33" s="19">
        <f t="shared" si="9"/>
        <v>25356031</v>
      </c>
    </row>
    <row r="34" spans="1:30">
      <c r="A34" s="20" t="s">
        <v>39</v>
      </c>
      <c r="B34" s="21">
        <v>3882785</v>
      </c>
      <c r="C34" s="18">
        <v>4629325</v>
      </c>
      <c r="D34" s="18">
        <v>14965</v>
      </c>
      <c r="E34" s="21">
        <v>22</v>
      </c>
      <c r="F34" s="21">
        <v>379434.23</v>
      </c>
      <c r="G34" s="21">
        <v>863804.06</v>
      </c>
      <c r="H34" s="18">
        <v>1</v>
      </c>
      <c r="I34" s="19">
        <f t="shared" si="1"/>
        <v>5193998</v>
      </c>
      <c r="J34" s="19">
        <f t="shared" si="2"/>
        <v>259700</v>
      </c>
      <c r="K34" s="21"/>
      <c r="L34" s="19">
        <f t="shared" si="3"/>
        <v>4934298</v>
      </c>
      <c r="M34" s="18">
        <v>14965</v>
      </c>
      <c r="N34" s="21">
        <v>22</v>
      </c>
      <c r="O34" s="21">
        <v>379434.23</v>
      </c>
      <c r="P34" s="21">
        <v>863804.06</v>
      </c>
      <c r="Q34" s="18">
        <v>1</v>
      </c>
      <c r="R34" s="19">
        <f t="shared" si="4"/>
        <v>5193998</v>
      </c>
      <c r="S34" s="19">
        <f t="shared" si="5"/>
        <v>259700</v>
      </c>
      <c r="T34" s="21"/>
      <c r="U34" s="19">
        <f t="shared" si="6"/>
        <v>4934298</v>
      </c>
      <c r="V34" s="18">
        <v>14965</v>
      </c>
      <c r="W34" s="21">
        <v>22</v>
      </c>
      <c r="X34" s="21">
        <v>379434.23</v>
      </c>
      <c r="Y34" s="21">
        <v>863804.06</v>
      </c>
      <c r="Z34" s="18">
        <v>1</v>
      </c>
      <c r="AA34" s="19">
        <f t="shared" si="7"/>
        <v>5193998</v>
      </c>
      <c r="AB34" s="19">
        <f t="shared" si="8"/>
        <v>259700</v>
      </c>
      <c r="AC34" s="21"/>
      <c r="AD34" s="19">
        <f t="shared" si="9"/>
        <v>4934298</v>
      </c>
    </row>
    <row r="35" spans="1:30">
      <c r="A35" s="20" t="s">
        <v>40</v>
      </c>
      <c r="B35" s="21">
        <v>6241265</v>
      </c>
      <c r="C35" s="18">
        <v>5955173</v>
      </c>
      <c r="D35" s="18">
        <v>14965</v>
      </c>
      <c r="E35" s="21">
        <v>38</v>
      </c>
      <c r="F35" s="21">
        <v>402452</v>
      </c>
      <c r="G35" s="21">
        <v>419947.1</v>
      </c>
      <c r="H35" s="18">
        <v>1</v>
      </c>
      <c r="I35" s="19">
        <f t="shared" si="1"/>
        <v>7646439</v>
      </c>
      <c r="J35" s="19">
        <f t="shared" si="2"/>
        <v>382322</v>
      </c>
      <c r="K35" s="21"/>
      <c r="L35" s="19">
        <f t="shared" si="3"/>
        <v>7264117</v>
      </c>
      <c r="M35" s="18">
        <v>14965</v>
      </c>
      <c r="N35" s="21">
        <v>38</v>
      </c>
      <c r="O35" s="21">
        <v>402452</v>
      </c>
      <c r="P35" s="21">
        <v>419947.1</v>
      </c>
      <c r="Q35" s="18">
        <v>1</v>
      </c>
      <c r="R35" s="19">
        <f t="shared" si="4"/>
        <v>7646439</v>
      </c>
      <c r="S35" s="19">
        <f t="shared" si="5"/>
        <v>382322</v>
      </c>
      <c r="T35" s="21"/>
      <c r="U35" s="19">
        <f t="shared" si="6"/>
        <v>7264117</v>
      </c>
      <c r="V35" s="18">
        <v>14965</v>
      </c>
      <c r="W35" s="21">
        <v>38</v>
      </c>
      <c r="X35" s="21">
        <v>402452</v>
      </c>
      <c r="Y35" s="21">
        <v>419947.1</v>
      </c>
      <c r="Z35" s="18">
        <v>1</v>
      </c>
      <c r="AA35" s="19">
        <f t="shared" si="7"/>
        <v>7646439</v>
      </c>
      <c r="AB35" s="19">
        <f t="shared" si="8"/>
        <v>382322</v>
      </c>
      <c r="AC35" s="21"/>
      <c r="AD35" s="19">
        <f t="shared" si="9"/>
        <v>7264117</v>
      </c>
    </row>
    <row r="36" spans="1:30">
      <c r="A36" s="20" t="s">
        <v>41</v>
      </c>
      <c r="B36" s="21">
        <v>6667743</v>
      </c>
      <c r="C36" s="18">
        <v>7268591</v>
      </c>
      <c r="D36" s="18">
        <v>14965</v>
      </c>
      <c r="E36" s="21">
        <v>37</v>
      </c>
      <c r="F36" s="21">
        <v>200931</v>
      </c>
      <c r="G36" s="21">
        <v>1345660.8</v>
      </c>
      <c r="H36" s="18">
        <v>1</v>
      </c>
      <c r="I36" s="19">
        <f t="shared" si="1"/>
        <v>8191052</v>
      </c>
      <c r="J36" s="19">
        <f t="shared" si="2"/>
        <v>409553</v>
      </c>
      <c r="K36" s="21"/>
      <c r="L36" s="19">
        <f t="shared" si="3"/>
        <v>7781499</v>
      </c>
      <c r="M36" s="18">
        <v>14965</v>
      </c>
      <c r="N36" s="21">
        <v>37</v>
      </c>
      <c r="O36" s="21">
        <v>200931</v>
      </c>
      <c r="P36" s="21">
        <v>1345660.8</v>
      </c>
      <c r="Q36" s="18">
        <v>1</v>
      </c>
      <c r="R36" s="19">
        <f t="shared" si="4"/>
        <v>8191052</v>
      </c>
      <c r="S36" s="19">
        <f t="shared" si="5"/>
        <v>409553</v>
      </c>
      <c r="T36" s="21"/>
      <c r="U36" s="19">
        <f t="shared" si="6"/>
        <v>7781499</v>
      </c>
      <c r="V36" s="18">
        <v>14965</v>
      </c>
      <c r="W36" s="21">
        <v>37</v>
      </c>
      <c r="X36" s="21">
        <v>200931</v>
      </c>
      <c r="Y36" s="21">
        <v>1345660.8</v>
      </c>
      <c r="Z36" s="18">
        <v>1</v>
      </c>
      <c r="AA36" s="19">
        <f t="shared" si="7"/>
        <v>8191052</v>
      </c>
      <c r="AB36" s="19">
        <f t="shared" si="8"/>
        <v>409553</v>
      </c>
      <c r="AC36" s="21"/>
      <c r="AD36" s="19">
        <f t="shared" si="9"/>
        <v>7781499</v>
      </c>
    </row>
    <row r="37" spans="1:30">
      <c r="A37" s="20" t="s">
        <v>42</v>
      </c>
      <c r="B37" s="21">
        <v>4221289</v>
      </c>
      <c r="C37" s="18">
        <v>4550345</v>
      </c>
      <c r="D37" s="18">
        <v>14965</v>
      </c>
      <c r="E37" s="21">
        <v>20</v>
      </c>
      <c r="F37" s="21">
        <v>0</v>
      </c>
      <c r="G37" s="21">
        <v>1490077</v>
      </c>
      <c r="H37" s="18">
        <v>1</v>
      </c>
      <c r="I37" s="19">
        <f t="shared" si="1"/>
        <v>5081677</v>
      </c>
      <c r="J37" s="19">
        <f t="shared" si="2"/>
        <v>254084</v>
      </c>
      <c r="K37" s="21"/>
      <c r="L37" s="19">
        <f t="shared" si="3"/>
        <v>4827593</v>
      </c>
      <c r="M37" s="18">
        <v>14965</v>
      </c>
      <c r="N37" s="21">
        <v>20</v>
      </c>
      <c r="O37" s="21">
        <v>0</v>
      </c>
      <c r="P37" s="21">
        <v>1490077</v>
      </c>
      <c r="Q37" s="18">
        <v>1</v>
      </c>
      <c r="R37" s="19">
        <f t="shared" si="4"/>
        <v>5081677</v>
      </c>
      <c r="S37" s="19">
        <f t="shared" si="5"/>
        <v>254084</v>
      </c>
      <c r="T37" s="21"/>
      <c r="U37" s="19">
        <f t="shared" si="6"/>
        <v>4827593</v>
      </c>
      <c r="V37" s="18">
        <v>14965</v>
      </c>
      <c r="W37" s="21">
        <v>20</v>
      </c>
      <c r="X37" s="21">
        <v>0</v>
      </c>
      <c r="Y37" s="21">
        <v>1490077</v>
      </c>
      <c r="Z37" s="18">
        <v>1</v>
      </c>
      <c r="AA37" s="19">
        <f t="shared" si="7"/>
        <v>5081677</v>
      </c>
      <c r="AB37" s="19">
        <f t="shared" si="8"/>
        <v>254084</v>
      </c>
      <c r="AC37" s="21"/>
      <c r="AD37" s="19">
        <f t="shared" si="9"/>
        <v>4827593</v>
      </c>
    </row>
    <row r="38" spans="1:30">
      <c r="A38" s="20" t="s">
        <v>43</v>
      </c>
      <c r="B38" s="21">
        <v>2829682</v>
      </c>
      <c r="C38" s="18">
        <v>2383050</v>
      </c>
      <c r="D38" s="18">
        <v>14965</v>
      </c>
      <c r="E38" s="21">
        <v>14</v>
      </c>
      <c r="F38" s="21">
        <v>353706</v>
      </c>
      <c r="G38" s="21">
        <v>891489</v>
      </c>
      <c r="H38" s="18">
        <v>1</v>
      </c>
      <c r="I38" s="19">
        <f t="shared" si="1"/>
        <v>3759315</v>
      </c>
      <c r="J38" s="19">
        <f t="shared" si="2"/>
        <v>187966</v>
      </c>
      <c r="K38" s="21"/>
      <c r="L38" s="19">
        <f t="shared" si="3"/>
        <v>3571349</v>
      </c>
      <c r="M38" s="18">
        <v>14965</v>
      </c>
      <c r="N38" s="21">
        <v>14</v>
      </c>
      <c r="O38" s="21">
        <v>353706</v>
      </c>
      <c r="P38" s="21">
        <v>891489</v>
      </c>
      <c r="Q38" s="18">
        <v>1</v>
      </c>
      <c r="R38" s="19">
        <f t="shared" si="4"/>
        <v>3759315</v>
      </c>
      <c r="S38" s="19">
        <f t="shared" si="5"/>
        <v>187966</v>
      </c>
      <c r="T38" s="21"/>
      <c r="U38" s="19">
        <f t="shared" si="6"/>
        <v>3571349</v>
      </c>
      <c r="V38" s="18">
        <v>14965</v>
      </c>
      <c r="W38" s="21">
        <v>14</v>
      </c>
      <c r="X38" s="21">
        <v>353706</v>
      </c>
      <c r="Y38" s="21">
        <v>891489</v>
      </c>
      <c r="Z38" s="18">
        <v>1</v>
      </c>
      <c r="AA38" s="19">
        <f t="shared" si="7"/>
        <v>3759315</v>
      </c>
      <c r="AB38" s="19">
        <f t="shared" si="8"/>
        <v>187966</v>
      </c>
      <c r="AC38" s="21"/>
      <c r="AD38" s="19">
        <f t="shared" si="9"/>
        <v>3571349</v>
      </c>
    </row>
    <row r="39" spans="1:30">
      <c r="A39" s="20" t="s">
        <v>44</v>
      </c>
      <c r="B39" s="21">
        <v>14954240</v>
      </c>
      <c r="C39" s="18">
        <v>14908205</v>
      </c>
      <c r="D39" s="18">
        <v>14965</v>
      </c>
      <c r="E39" s="21">
        <v>92</v>
      </c>
      <c r="F39" s="21">
        <v>513951.47</v>
      </c>
      <c r="G39" s="21">
        <v>0</v>
      </c>
      <c r="H39" s="18">
        <v>1</v>
      </c>
      <c r="I39" s="19">
        <f t="shared" si="1"/>
        <v>17035311</v>
      </c>
      <c r="J39" s="19">
        <f t="shared" si="2"/>
        <v>851766</v>
      </c>
      <c r="K39" s="21"/>
      <c r="L39" s="19">
        <f t="shared" si="3"/>
        <v>16183545</v>
      </c>
      <c r="M39" s="18">
        <v>14965</v>
      </c>
      <c r="N39" s="21">
        <v>92</v>
      </c>
      <c r="O39" s="21">
        <v>513951.47</v>
      </c>
      <c r="P39" s="21">
        <v>0</v>
      </c>
      <c r="Q39" s="18">
        <v>1</v>
      </c>
      <c r="R39" s="19">
        <f t="shared" si="4"/>
        <v>17035311</v>
      </c>
      <c r="S39" s="19">
        <f t="shared" si="5"/>
        <v>851766</v>
      </c>
      <c r="T39" s="21"/>
      <c r="U39" s="19">
        <f t="shared" si="6"/>
        <v>16183545</v>
      </c>
      <c r="V39" s="18">
        <v>14965</v>
      </c>
      <c r="W39" s="21">
        <v>92</v>
      </c>
      <c r="X39" s="21">
        <v>513951.47</v>
      </c>
      <c r="Y39" s="21">
        <v>0</v>
      </c>
      <c r="Z39" s="18">
        <v>1</v>
      </c>
      <c r="AA39" s="19">
        <f t="shared" si="7"/>
        <v>17035311</v>
      </c>
      <c r="AB39" s="19">
        <f t="shared" si="8"/>
        <v>851766</v>
      </c>
      <c r="AC39" s="21"/>
      <c r="AD39" s="19">
        <f t="shared" si="9"/>
        <v>16183545</v>
      </c>
    </row>
    <row r="40" spans="1:30">
      <c r="A40" s="20" t="s">
        <v>45</v>
      </c>
      <c r="B40" s="21">
        <v>91597100</v>
      </c>
      <c r="C40" s="18">
        <v>90009715</v>
      </c>
      <c r="D40" s="18">
        <v>14965</v>
      </c>
      <c r="E40" s="21">
        <v>549</v>
      </c>
      <c r="F40" s="21">
        <v>9815211.2400000002</v>
      </c>
      <c r="G40" s="21">
        <v>0</v>
      </c>
      <c r="H40" s="18">
        <v>1</v>
      </c>
      <c r="I40" s="19">
        <f t="shared" si="1"/>
        <v>108404631</v>
      </c>
      <c r="J40" s="19">
        <f t="shared" si="2"/>
        <v>5420232</v>
      </c>
      <c r="K40" s="21"/>
      <c r="L40" s="19">
        <f t="shared" si="3"/>
        <v>102984399</v>
      </c>
      <c r="M40" s="18">
        <v>14965</v>
      </c>
      <c r="N40" s="21">
        <v>549</v>
      </c>
      <c r="O40" s="21">
        <v>9815211.2400000002</v>
      </c>
      <c r="P40" s="21">
        <v>0</v>
      </c>
      <c r="Q40" s="18">
        <v>1</v>
      </c>
      <c r="R40" s="19">
        <f t="shared" si="4"/>
        <v>108404631</v>
      </c>
      <c r="S40" s="19">
        <f t="shared" si="5"/>
        <v>5420232</v>
      </c>
      <c r="T40" s="21"/>
      <c r="U40" s="19">
        <f t="shared" si="6"/>
        <v>102984399</v>
      </c>
      <c r="V40" s="18">
        <v>14965</v>
      </c>
      <c r="W40" s="21">
        <v>549</v>
      </c>
      <c r="X40" s="21">
        <v>9815211.2400000002</v>
      </c>
      <c r="Y40" s="21">
        <v>0</v>
      </c>
      <c r="Z40" s="18">
        <v>1</v>
      </c>
      <c r="AA40" s="19">
        <f t="shared" si="7"/>
        <v>108404631</v>
      </c>
      <c r="AB40" s="19">
        <f t="shared" si="8"/>
        <v>5420232</v>
      </c>
      <c r="AC40" s="21"/>
      <c r="AD40" s="19">
        <f t="shared" si="9"/>
        <v>102984399</v>
      </c>
    </row>
    <row r="41" spans="1:30">
      <c r="A41" s="20" t="s">
        <v>46</v>
      </c>
      <c r="B41" s="21">
        <v>9471809</v>
      </c>
      <c r="C41" s="18">
        <v>8919200</v>
      </c>
      <c r="D41" s="18">
        <v>14965</v>
      </c>
      <c r="E41" s="21">
        <v>57</v>
      </c>
      <c r="F41" s="21">
        <v>126659</v>
      </c>
      <c r="G41" s="21">
        <v>0</v>
      </c>
      <c r="H41" s="18">
        <v>1</v>
      </c>
      <c r="I41" s="19">
        <f t="shared" si="1"/>
        <v>10362719</v>
      </c>
      <c r="J41" s="19">
        <f t="shared" si="2"/>
        <v>518136</v>
      </c>
      <c r="K41" s="21"/>
      <c r="L41" s="19">
        <f t="shared" si="3"/>
        <v>9844583</v>
      </c>
      <c r="M41" s="18">
        <v>14965</v>
      </c>
      <c r="N41" s="21">
        <v>57</v>
      </c>
      <c r="O41" s="21">
        <v>126659</v>
      </c>
      <c r="P41" s="21">
        <v>0</v>
      </c>
      <c r="Q41" s="18">
        <v>1</v>
      </c>
      <c r="R41" s="19">
        <f t="shared" si="4"/>
        <v>10362719</v>
      </c>
      <c r="S41" s="19">
        <f t="shared" si="5"/>
        <v>518136</v>
      </c>
      <c r="T41" s="21"/>
      <c r="U41" s="19">
        <f t="shared" si="6"/>
        <v>9844583</v>
      </c>
      <c r="V41" s="18">
        <v>14965</v>
      </c>
      <c r="W41" s="21">
        <v>57</v>
      </c>
      <c r="X41" s="21">
        <v>126659</v>
      </c>
      <c r="Y41" s="21">
        <v>0</v>
      </c>
      <c r="Z41" s="18">
        <v>1</v>
      </c>
      <c r="AA41" s="19">
        <f t="shared" si="7"/>
        <v>10362719</v>
      </c>
      <c r="AB41" s="19">
        <f t="shared" si="8"/>
        <v>518136</v>
      </c>
      <c r="AC41" s="21"/>
      <c r="AD41" s="19">
        <f t="shared" si="9"/>
        <v>9844583</v>
      </c>
    </row>
    <row r="42" spans="1:30">
      <c r="A42" s="20" t="s">
        <v>47</v>
      </c>
      <c r="B42" s="21">
        <v>5546096</v>
      </c>
      <c r="C42" s="18">
        <v>6987192</v>
      </c>
      <c r="D42" s="18">
        <v>14965</v>
      </c>
      <c r="E42" s="21">
        <v>34</v>
      </c>
      <c r="F42" s="21">
        <v>1745346.94</v>
      </c>
      <c r="G42" s="21">
        <v>0</v>
      </c>
      <c r="H42" s="18">
        <v>1</v>
      </c>
      <c r="I42" s="19">
        <f t="shared" si="1"/>
        <v>7851067</v>
      </c>
      <c r="J42" s="19">
        <f t="shared" si="2"/>
        <v>392553</v>
      </c>
      <c r="K42" s="21"/>
      <c r="L42" s="19">
        <f t="shared" si="3"/>
        <v>7458514</v>
      </c>
      <c r="M42" s="18">
        <v>14965</v>
      </c>
      <c r="N42" s="21">
        <v>34</v>
      </c>
      <c r="O42" s="21">
        <v>1745346.94</v>
      </c>
      <c r="P42" s="21">
        <v>0</v>
      </c>
      <c r="Q42" s="18">
        <v>1</v>
      </c>
      <c r="R42" s="19">
        <f t="shared" si="4"/>
        <v>7851067</v>
      </c>
      <c r="S42" s="19">
        <f t="shared" si="5"/>
        <v>392553</v>
      </c>
      <c r="T42" s="21"/>
      <c r="U42" s="19">
        <f t="shared" si="6"/>
        <v>7458514</v>
      </c>
      <c r="V42" s="18">
        <v>14965</v>
      </c>
      <c r="W42" s="21">
        <v>34</v>
      </c>
      <c r="X42" s="21">
        <v>1745346.94</v>
      </c>
      <c r="Y42" s="21">
        <v>0</v>
      </c>
      <c r="Z42" s="18">
        <v>1</v>
      </c>
      <c r="AA42" s="19">
        <f t="shared" si="7"/>
        <v>7851067</v>
      </c>
      <c r="AB42" s="19">
        <f t="shared" si="8"/>
        <v>392553</v>
      </c>
      <c r="AC42" s="21"/>
      <c r="AD42" s="19">
        <f t="shared" si="9"/>
        <v>7458514</v>
      </c>
    </row>
    <row r="43" spans="1:30">
      <c r="A43" s="20" t="s">
        <v>48</v>
      </c>
      <c r="B43" s="21">
        <v>4387719</v>
      </c>
      <c r="C43" s="18">
        <v>3943698</v>
      </c>
      <c r="D43" s="18">
        <v>14965</v>
      </c>
      <c r="E43" s="21">
        <v>21</v>
      </c>
      <c r="F43" s="21">
        <v>903952.34</v>
      </c>
      <c r="G43" s="21">
        <v>0</v>
      </c>
      <c r="H43" s="18">
        <v>1</v>
      </c>
      <c r="I43" s="19">
        <f t="shared" si="1"/>
        <v>4675132</v>
      </c>
      <c r="J43" s="19">
        <f t="shared" si="2"/>
        <v>233757</v>
      </c>
      <c r="K43" s="21"/>
      <c r="L43" s="19">
        <f t="shared" si="3"/>
        <v>4441375</v>
      </c>
      <c r="M43" s="18">
        <v>14965</v>
      </c>
      <c r="N43" s="21">
        <v>21</v>
      </c>
      <c r="O43" s="21">
        <v>903952.34</v>
      </c>
      <c r="P43" s="21">
        <v>0</v>
      </c>
      <c r="Q43" s="18">
        <v>1</v>
      </c>
      <c r="R43" s="19">
        <f t="shared" si="4"/>
        <v>4675132</v>
      </c>
      <c r="S43" s="19">
        <f t="shared" si="5"/>
        <v>233757</v>
      </c>
      <c r="T43" s="21"/>
      <c r="U43" s="19">
        <f t="shared" si="6"/>
        <v>4441375</v>
      </c>
      <c r="V43" s="18">
        <v>14965</v>
      </c>
      <c r="W43" s="21">
        <v>21</v>
      </c>
      <c r="X43" s="21">
        <v>903952.34</v>
      </c>
      <c r="Y43" s="21">
        <v>0</v>
      </c>
      <c r="Z43" s="18">
        <v>1</v>
      </c>
      <c r="AA43" s="19">
        <f t="shared" si="7"/>
        <v>4675132</v>
      </c>
      <c r="AB43" s="19">
        <f t="shared" si="8"/>
        <v>233757</v>
      </c>
      <c r="AC43" s="21"/>
      <c r="AD43" s="19">
        <f t="shared" si="9"/>
        <v>4441375</v>
      </c>
    </row>
    <row r="44" spans="1:30">
      <c r="A44" s="20" t="s">
        <v>49</v>
      </c>
      <c r="B44" s="21"/>
      <c r="C44" s="18">
        <v>21433412</v>
      </c>
      <c r="D44" s="21"/>
      <c r="E44" s="21"/>
      <c r="F44" s="21"/>
      <c r="G44" s="21"/>
      <c r="H44" s="21"/>
      <c r="I44" s="19"/>
      <c r="J44" s="19"/>
      <c r="K44" s="21"/>
      <c r="L44" s="19">
        <f>SUM(J11:J43)+K44</f>
        <v>23016649</v>
      </c>
      <c r="M44" s="21"/>
      <c r="N44" s="21"/>
      <c r="O44" s="21"/>
      <c r="P44" s="21"/>
      <c r="Q44" s="21"/>
      <c r="R44" s="19"/>
      <c r="S44" s="19"/>
      <c r="T44" s="21"/>
      <c r="U44" s="19">
        <f>SUM(S11:S43)+T44</f>
        <v>23016649</v>
      </c>
      <c r="V44" s="21"/>
      <c r="W44" s="21"/>
      <c r="X44" s="21"/>
      <c r="Y44" s="21"/>
      <c r="Z44" s="21"/>
      <c r="AA44" s="19"/>
      <c r="AB44" s="19"/>
      <c r="AC44" s="21"/>
      <c r="AD44" s="19">
        <f>SUM(AB11:AB43)+AC44</f>
        <v>23016649</v>
      </c>
    </row>
    <row r="45" spans="1:30">
      <c r="L45" s="11"/>
      <c r="M45" s="11"/>
      <c r="N45" s="11"/>
      <c r="O45" s="11"/>
      <c r="P45" s="11"/>
      <c r="Q45" s="11"/>
      <c r="R45" s="11"/>
      <c r="S45" s="11"/>
      <c r="U45" s="11"/>
      <c r="V45" s="11"/>
      <c r="W45" s="11"/>
      <c r="X45" s="11"/>
      <c r="Y45" s="11"/>
      <c r="Z45" s="11"/>
      <c r="AA45" s="11"/>
      <c r="AB45" s="11"/>
      <c r="AD45" s="11"/>
    </row>
    <row r="46" spans="1:30">
      <c r="L46" s="11"/>
      <c r="M46" s="11"/>
      <c r="N46" s="11"/>
      <c r="O46" s="11"/>
      <c r="P46" s="11"/>
      <c r="Q46" s="11"/>
      <c r="R46" s="11"/>
      <c r="S46" s="11"/>
      <c r="U46" s="11"/>
      <c r="V46" s="11"/>
      <c r="W46" s="11"/>
      <c r="X46" s="11"/>
      <c r="Y46" s="11"/>
      <c r="Z46" s="11"/>
      <c r="AA46" s="11"/>
      <c r="AB46" s="11"/>
      <c r="AD46" s="11"/>
    </row>
    <row r="47" spans="1:30">
      <c r="L47" s="11"/>
      <c r="M47" s="11"/>
      <c r="N47" s="11"/>
      <c r="O47" s="11"/>
      <c r="P47" s="11"/>
      <c r="Q47" s="11"/>
      <c r="R47" s="11"/>
      <c r="S47" s="11"/>
      <c r="U47" s="11"/>
      <c r="V47" s="11"/>
      <c r="W47" s="11"/>
      <c r="X47" s="11"/>
      <c r="Y47" s="11"/>
      <c r="Z47" s="11"/>
      <c r="AA47" s="11"/>
      <c r="AB47" s="11"/>
      <c r="AD47" s="11"/>
    </row>
    <row r="48" spans="1:30">
      <c r="L48" s="11"/>
      <c r="M48" s="11"/>
      <c r="N48" s="11"/>
      <c r="O48" s="11"/>
      <c r="P48" s="11"/>
      <c r="Q48" s="11"/>
      <c r="R48" s="11"/>
      <c r="S48" s="11"/>
      <c r="U48" s="11"/>
      <c r="V48" s="11"/>
      <c r="W48" s="11"/>
      <c r="X48" s="11"/>
      <c r="Y48" s="11"/>
      <c r="Z48" s="11"/>
      <c r="AA48" s="11"/>
      <c r="AB48" s="11"/>
      <c r="AD48" s="11"/>
    </row>
    <row r="49" spans="12:30">
      <c r="L49" s="11"/>
      <c r="M49" s="11"/>
      <c r="N49" s="11"/>
      <c r="O49" s="11"/>
      <c r="P49" s="11"/>
      <c r="Q49" s="11"/>
      <c r="R49" s="11"/>
      <c r="S49" s="11"/>
      <c r="U49" s="11"/>
      <c r="V49" s="11"/>
      <c r="W49" s="11"/>
      <c r="X49" s="11"/>
      <c r="Y49" s="11"/>
      <c r="Z49" s="11"/>
      <c r="AA49" s="11"/>
      <c r="AB49" s="11"/>
      <c r="AD49" s="11"/>
    </row>
    <row r="50" spans="12:30">
      <c r="L50" s="11"/>
      <c r="M50" s="11"/>
      <c r="N50" s="11"/>
      <c r="O50" s="11"/>
      <c r="P50" s="11"/>
      <c r="Q50" s="11"/>
      <c r="R50" s="11"/>
      <c r="S50" s="11"/>
      <c r="U50" s="11"/>
      <c r="V50" s="11"/>
      <c r="W50" s="11"/>
      <c r="X50" s="11"/>
      <c r="Y50" s="11"/>
      <c r="Z50" s="11"/>
      <c r="AA50" s="11"/>
      <c r="AB50" s="11"/>
      <c r="AD50" s="11"/>
    </row>
    <row r="51" spans="12:30">
      <c r="L51" s="11"/>
      <c r="M51" s="11"/>
      <c r="N51" s="11"/>
      <c r="O51" s="11"/>
      <c r="P51" s="11"/>
      <c r="Q51" s="11"/>
      <c r="R51" s="11"/>
      <c r="S51" s="11"/>
      <c r="U51" s="11"/>
      <c r="V51" s="11"/>
      <c r="W51" s="11"/>
      <c r="X51" s="11"/>
      <c r="Y51" s="11"/>
      <c r="Z51" s="11"/>
      <c r="AA51" s="11"/>
      <c r="AB51" s="11"/>
      <c r="AD51" s="11"/>
    </row>
    <row r="52" spans="12:30">
      <c r="L52" s="11"/>
      <c r="M52" s="11"/>
      <c r="N52" s="11"/>
      <c r="O52" s="11"/>
      <c r="P52" s="11"/>
      <c r="Q52" s="11"/>
      <c r="R52" s="11"/>
      <c r="S52" s="11"/>
      <c r="U52" s="11"/>
      <c r="V52" s="11"/>
      <c r="W52" s="11"/>
      <c r="X52" s="11"/>
      <c r="Y52" s="11"/>
      <c r="Z52" s="11"/>
      <c r="AA52" s="11"/>
      <c r="AB52" s="11"/>
      <c r="AD52" s="11"/>
    </row>
    <row r="53" spans="12:30">
      <c r="L53" s="11"/>
      <c r="M53" s="11"/>
      <c r="N53" s="11"/>
      <c r="O53" s="11"/>
      <c r="P53" s="11"/>
      <c r="Q53" s="11"/>
      <c r="R53" s="11"/>
      <c r="S53" s="11"/>
      <c r="U53" s="11"/>
      <c r="V53" s="11"/>
      <c r="W53" s="11"/>
      <c r="X53" s="11"/>
      <c r="Y53" s="11"/>
      <c r="Z53" s="11"/>
      <c r="AA53" s="11"/>
      <c r="AB53" s="11"/>
      <c r="AD53" s="11"/>
    </row>
    <row r="54" spans="12:30">
      <c r="L54" s="11"/>
      <c r="M54" s="11"/>
      <c r="N54" s="11"/>
      <c r="O54" s="11"/>
      <c r="P54" s="11"/>
      <c r="Q54" s="11"/>
      <c r="R54" s="11"/>
      <c r="S54" s="11"/>
      <c r="U54" s="11"/>
      <c r="V54" s="11"/>
      <c r="W54" s="11"/>
      <c r="X54" s="11"/>
      <c r="Y54" s="11"/>
      <c r="Z54" s="11"/>
      <c r="AA54" s="11"/>
      <c r="AB54" s="11"/>
      <c r="AD54" s="11"/>
    </row>
    <row r="55" spans="12:30">
      <c r="L55" s="11"/>
      <c r="M55" s="11"/>
      <c r="N55" s="11"/>
      <c r="O55" s="11"/>
      <c r="P55" s="11"/>
      <c r="Q55" s="11"/>
      <c r="R55" s="11"/>
      <c r="S55" s="11"/>
      <c r="U55" s="11"/>
      <c r="V55" s="11"/>
      <c r="W55" s="11"/>
      <c r="X55" s="11"/>
      <c r="Y55" s="11"/>
      <c r="Z55" s="11"/>
      <c r="AA55" s="11"/>
      <c r="AB55" s="11"/>
      <c r="AD55" s="11"/>
    </row>
    <row r="56" spans="12:30">
      <c r="L56" s="11"/>
      <c r="M56" s="11"/>
      <c r="N56" s="11"/>
      <c r="O56" s="11"/>
      <c r="P56" s="11"/>
      <c r="Q56" s="11"/>
      <c r="R56" s="11"/>
      <c r="S56" s="11"/>
      <c r="U56" s="11"/>
      <c r="V56" s="11"/>
      <c r="W56" s="11"/>
      <c r="X56" s="11"/>
      <c r="Y56" s="11"/>
      <c r="Z56" s="11"/>
      <c r="AA56" s="11"/>
      <c r="AB56" s="11"/>
      <c r="AD56" s="11"/>
    </row>
    <row r="57" spans="12:30">
      <c r="L57" s="11"/>
      <c r="M57" s="11"/>
      <c r="N57" s="11"/>
      <c r="O57" s="11"/>
      <c r="P57" s="11"/>
      <c r="Q57" s="11"/>
      <c r="R57" s="11"/>
      <c r="S57" s="11"/>
      <c r="U57" s="11"/>
      <c r="V57" s="11"/>
      <c r="W57" s="11"/>
      <c r="X57" s="11"/>
      <c r="Y57" s="11"/>
      <c r="Z57" s="11"/>
      <c r="AA57" s="11"/>
      <c r="AB57" s="11"/>
      <c r="AD57" s="11"/>
    </row>
    <row r="58" spans="12:30">
      <c r="L58" s="11"/>
      <c r="M58" s="11"/>
      <c r="N58" s="11"/>
      <c r="O58" s="11"/>
      <c r="P58" s="11"/>
      <c r="Q58" s="11"/>
      <c r="R58" s="11"/>
      <c r="S58" s="11"/>
      <c r="U58" s="11"/>
      <c r="V58" s="11"/>
      <c r="W58" s="11"/>
      <c r="X58" s="11"/>
      <c r="Y58" s="11"/>
      <c r="Z58" s="11"/>
      <c r="AA58" s="11"/>
      <c r="AB58" s="11"/>
      <c r="AD58" s="11"/>
    </row>
    <row r="59" spans="12:30">
      <c r="L59" s="11"/>
      <c r="M59" s="11"/>
      <c r="N59" s="11"/>
      <c r="O59" s="11"/>
      <c r="P59" s="11"/>
      <c r="Q59" s="11"/>
      <c r="R59" s="11"/>
      <c r="S59" s="11"/>
      <c r="U59" s="11"/>
      <c r="V59" s="11"/>
      <c r="W59" s="11"/>
      <c r="X59" s="11"/>
      <c r="Y59" s="11"/>
      <c r="Z59" s="11"/>
      <c r="AA59" s="11"/>
      <c r="AB59" s="11"/>
      <c r="AD59" s="11"/>
    </row>
    <row r="60" spans="12:30">
      <c r="L60" s="11"/>
      <c r="M60" s="11"/>
      <c r="N60" s="11"/>
      <c r="O60" s="11"/>
      <c r="P60" s="11"/>
      <c r="Q60" s="11"/>
      <c r="R60" s="11"/>
      <c r="S60" s="11"/>
      <c r="U60" s="11"/>
      <c r="V60" s="11"/>
      <c r="W60" s="11"/>
      <c r="X60" s="11"/>
      <c r="Y60" s="11"/>
      <c r="Z60" s="11"/>
      <c r="AA60" s="11"/>
      <c r="AB60" s="11"/>
      <c r="AD60" s="11"/>
    </row>
    <row r="61" spans="12:30">
      <c r="L61" s="11"/>
      <c r="M61" s="11"/>
      <c r="N61" s="11"/>
      <c r="O61" s="11"/>
      <c r="P61" s="11"/>
      <c r="Q61" s="11"/>
      <c r="R61" s="11"/>
      <c r="S61" s="11"/>
      <c r="U61" s="11"/>
      <c r="V61" s="11"/>
      <c r="W61" s="11"/>
      <c r="X61" s="11"/>
      <c r="Y61" s="11"/>
      <c r="Z61" s="11"/>
      <c r="AA61" s="11"/>
      <c r="AB61" s="11"/>
      <c r="AD61" s="11"/>
    </row>
    <row r="62" spans="12:30">
      <c r="L62" s="11"/>
      <c r="M62" s="11"/>
      <c r="N62" s="11"/>
      <c r="O62" s="11"/>
      <c r="P62" s="11"/>
      <c r="Q62" s="11"/>
      <c r="R62" s="11"/>
      <c r="S62" s="11"/>
      <c r="U62" s="11"/>
      <c r="V62" s="11"/>
      <c r="W62" s="11"/>
      <c r="X62" s="11"/>
      <c r="Y62" s="11"/>
      <c r="Z62" s="11"/>
      <c r="AA62" s="11"/>
      <c r="AB62" s="11"/>
      <c r="AD62" s="11"/>
    </row>
    <row r="63" spans="12:30">
      <c r="L63" s="11"/>
      <c r="M63" s="11"/>
      <c r="N63" s="11"/>
      <c r="O63" s="11"/>
      <c r="P63" s="11"/>
      <c r="Q63" s="11"/>
      <c r="R63" s="11"/>
      <c r="S63" s="11"/>
      <c r="U63" s="11"/>
      <c r="V63" s="11"/>
      <c r="W63" s="11"/>
      <c r="X63" s="11"/>
      <c r="Y63" s="11"/>
      <c r="Z63" s="11"/>
      <c r="AA63" s="11"/>
      <c r="AB63" s="11"/>
      <c r="AD63" s="11"/>
    </row>
    <row r="64" spans="12:30">
      <c r="L64" s="11"/>
      <c r="M64" s="11"/>
      <c r="N64" s="11"/>
      <c r="O64" s="11"/>
      <c r="P64" s="11"/>
      <c r="Q64" s="11"/>
      <c r="R64" s="11"/>
      <c r="S64" s="11"/>
      <c r="U64" s="11"/>
      <c r="V64" s="11"/>
      <c r="W64" s="11"/>
      <c r="X64" s="11"/>
      <c r="Y64" s="11"/>
      <c r="Z64" s="11"/>
      <c r="AA64" s="11"/>
      <c r="AB64" s="11"/>
      <c r="AD64" s="11"/>
    </row>
    <row r="65" spans="12:30">
      <c r="L65" s="11"/>
      <c r="M65" s="11"/>
      <c r="N65" s="11"/>
      <c r="O65" s="11"/>
      <c r="P65" s="11"/>
      <c r="Q65" s="11"/>
      <c r="R65" s="11"/>
      <c r="S65" s="11"/>
      <c r="U65" s="11"/>
      <c r="V65" s="11"/>
      <c r="W65" s="11"/>
      <c r="X65" s="11"/>
      <c r="Y65" s="11"/>
      <c r="Z65" s="11"/>
      <c r="AA65" s="11"/>
      <c r="AB65" s="11"/>
      <c r="AD65" s="11"/>
    </row>
    <row r="66" spans="12:30">
      <c r="L66" s="11"/>
      <c r="M66" s="11"/>
      <c r="N66" s="11"/>
      <c r="O66" s="11"/>
      <c r="P66" s="11"/>
      <c r="Q66" s="11"/>
      <c r="R66" s="11"/>
      <c r="S66" s="11"/>
      <c r="U66" s="11"/>
      <c r="V66" s="11"/>
      <c r="W66" s="11"/>
      <c r="X66" s="11"/>
      <c r="Y66" s="11"/>
      <c r="Z66" s="11"/>
      <c r="AA66" s="11"/>
      <c r="AB66" s="11"/>
      <c r="AD66" s="11"/>
    </row>
    <row r="67" spans="12:30">
      <c r="L67" s="11"/>
      <c r="M67" s="11"/>
      <c r="N67" s="11"/>
      <c r="O67" s="11"/>
      <c r="P67" s="11"/>
      <c r="Q67" s="11"/>
      <c r="R67" s="11"/>
      <c r="S67" s="11"/>
      <c r="U67" s="11"/>
      <c r="V67" s="11"/>
      <c r="W67" s="11"/>
      <c r="X67" s="11"/>
      <c r="Y67" s="11"/>
      <c r="Z67" s="11"/>
      <c r="AA67" s="11"/>
      <c r="AB67" s="11"/>
      <c r="AD67" s="11"/>
    </row>
    <row r="68" spans="12:30">
      <c r="L68" s="11"/>
      <c r="M68" s="11"/>
      <c r="N68" s="11"/>
      <c r="O68" s="11"/>
      <c r="P68" s="11"/>
      <c r="Q68" s="11"/>
      <c r="R68" s="11"/>
      <c r="S68" s="11"/>
      <c r="U68" s="11"/>
      <c r="V68" s="11"/>
      <c r="W68" s="11"/>
      <c r="X68" s="11"/>
      <c r="Y68" s="11"/>
      <c r="Z68" s="11"/>
      <c r="AA68" s="11"/>
      <c r="AB68" s="11"/>
      <c r="AD68" s="11"/>
    </row>
    <row r="69" spans="12:30">
      <c r="L69" s="11"/>
      <c r="M69" s="11"/>
      <c r="N69" s="11"/>
      <c r="O69" s="11"/>
      <c r="P69" s="11"/>
      <c r="Q69" s="11"/>
      <c r="R69" s="11"/>
      <c r="S69" s="11"/>
      <c r="U69" s="11"/>
      <c r="V69" s="11"/>
      <c r="W69" s="11"/>
      <c r="X69" s="11"/>
      <c r="Y69" s="11"/>
      <c r="Z69" s="11"/>
      <c r="AA69" s="11"/>
      <c r="AB69" s="11"/>
      <c r="AD69" s="11"/>
    </row>
    <row r="70" spans="12:30">
      <c r="L70" s="11"/>
      <c r="M70" s="11"/>
      <c r="N70" s="11"/>
      <c r="O70" s="11"/>
      <c r="P70" s="11"/>
      <c r="Q70" s="11"/>
      <c r="R70" s="11"/>
      <c r="S70" s="11"/>
      <c r="U70" s="11"/>
      <c r="V70" s="11"/>
      <c r="W70" s="11"/>
      <c r="X70" s="11"/>
      <c r="Y70" s="11"/>
      <c r="Z70" s="11"/>
      <c r="AA70" s="11"/>
      <c r="AB70" s="11"/>
      <c r="AD70" s="11"/>
    </row>
    <row r="71" spans="12:30">
      <c r="L71" s="11"/>
      <c r="M71" s="11"/>
      <c r="N71" s="11"/>
      <c r="O71" s="11"/>
      <c r="P71" s="11"/>
      <c r="Q71" s="11"/>
      <c r="R71" s="11"/>
      <c r="S71" s="11"/>
      <c r="U71" s="11"/>
      <c r="V71" s="11"/>
      <c r="W71" s="11"/>
      <c r="X71" s="11"/>
      <c r="Y71" s="11"/>
      <c r="Z71" s="11"/>
      <c r="AA71" s="11"/>
      <c r="AB71" s="11"/>
      <c r="AD71" s="11"/>
    </row>
    <row r="72" spans="12:30">
      <c r="L72" s="11"/>
      <c r="M72" s="11"/>
      <c r="N72" s="11"/>
      <c r="O72" s="11"/>
      <c r="P72" s="11"/>
      <c r="Q72" s="11"/>
      <c r="R72" s="11"/>
      <c r="S72" s="11"/>
      <c r="U72" s="11"/>
      <c r="V72" s="11"/>
      <c r="W72" s="11"/>
      <c r="X72" s="11"/>
      <c r="Y72" s="11"/>
      <c r="Z72" s="11"/>
      <c r="AA72" s="11"/>
      <c r="AB72" s="11"/>
      <c r="AD72" s="11"/>
    </row>
    <row r="73" spans="12:30">
      <c r="L73" s="11"/>
      <c r="M73" s="11"/>
      <c r="N73" s="11"/>
      <c r="O73" s="11"/>
      <c r="P73" s="11"/>
      <c r="Q73" s="11"/>
      <c r="R73" s="11"/>
      <c r="S73" s="11"/>
      <c r="U73" s="11"/>
      <c r="V73" s="11"/>
      <c r="W73" s="11"/>
      <c r="X73" s="11"/>
      <c r="Y73" s="11"/>
      <c r="Z73" s="11"/>
      <c r="AA73" s="11"/>
      <c r="AB73" s="11"/>
      <c r="AD73" s="11"/>
    </row>
    <row r="74" spans="12:30">
      <c r="L74" s="11"/>
      <c r="M74" s="11"/>
      <c r="N74" s="11"/>
      <c r="O74" s="11"/>
      <c r="P74" s="11"/>
      <c r="Q74" s="11"/>
      <c r="R74" s="11"/>
      <c r="S74" s="11"/>
      <c r="U74" s="11"/>
      <c r="V74" s="11"/>
      <c r="W74" s="11"/>
      <c r="X74" s="11"/>
      <c r="Y74" s="11"/>
      <c r="Z74" s="11"/>
      <c r="AA74" s="11"/>
      <c r="AB74" s="11"/>
      <c r="AD74" s="11"/>
    </row>
    <row r="75" spans="12:30">
      <c r="L75" s="11"/>
      <c r="M75" s="11"/>
      <c r="N75" s="11"/>
      <c r="O75" s="11"/>
      <c r="P75" s="11"/>
      <c r="Q75" s="11"/>
      <c r="R75" s="11"/>
      <c r="S75" s="11"/>
      <c r="U75" s="11"/>
      <c r="V75" s="11"/>
      <c r="W75" s="11"/>
      <c r="X75" s="11"/>
      <c r="Y75" s="11"/>
      <c r="Z75" s="11"/>
      <c r="AA75" s="11"/>
      <c r="AB75" s="11"/>
      <c r="AD75" s="11"/>
    </row>
    <row r="76" spans="12:30">
      <c r="L76" s="11"/>
      <c r="M76" s="11"/>
      <c r="N76" s="11"/>
      <c r="O76" s="11"/>
      <c r="P76" s="11"/>
      <c r="Q76" s="11"/>
      <c r="R76" s="11"/>
      <c r="S76" s="11"/>
      <c r="U76" s="11"/>
      <c r="V76" s="11"/>
      <c r="W76" s="11"/>
      <c r="X76" s="11"/>
      <c r="Y76" s="11"/>
      <c r="Z76" s="11"/>
      <c r="AA76" s="11"/>
      <c r="AB76" s="11"/>
      <c r="AD76" s="11"/>
    </row>
    <row r="77" spans="12:30">
      <c r="L77" s="11"/>
      <c r="M77" s="11"/>
      <c r="N77" s="11"/>
      <c r="O77" s="11"/>
      <c r="P77" s="11"/>
      <c r="Q77" s="11"/>
      <c r="R77" s="11"/>
      <c r="S77" s="11"/>
      <c r="U77" s="11"/>
      <c r="V77" s="11"/>
      <c r="W77" s="11"/>
      <c r="X77" s="11"/>
      <c r="Y77" s="11"/>
      <c r="Z77" s="11"/>
      <c r="AA77" s="11"/>
      <c r="AB77" s="11"/>
      <c r="AD77" s="11"/>
    </row>
    <row r="78" spans="12:30">
      <c r="L78" s="11"/>
      <c r="M78" s="11"/>
      <c r="N78" s="11"/>
      <c r="O78" s="11"/>
      <c r="P78" s="11"/>
      <c r="Q78" s="11"/>
      <c r="R78" s="11"/>
      <c r="S78" s="11"/>
      <c r="U78" s="11"/>
      <c r="V78" s="11"/>
      <c r="W78" s="11"/>
      <c r="X78" s="11"/>
      <c r="Y78" s="11"/>
      <c r="Z78" s="11"/>
      <c r="AA78" s="11"/>
      <c r="AB78" s="11"/>
      <c r="AD78" s="11"/>
    </row>
    <row r="79" spans="12:30">
      <c r="L79" s="11"/>
      <c r="M79" s="11"/>
      <c r="N79" s="11"/>
      <c r="O79" s="11"/>
      <c r="P79" s="11"/>
      <c r="Q79" s="11"/>
      <c r="R79" s="11"/>
      <c r="S79" s="11"/>
      <c r="U79" s="11"/>
      <c r="V79" s="11"/>
      <c r="W79" s="11"/>
      <c r="X79" s="11"/>
      <c r="Y79" s="11"/>
      <c r="Z79" s="11"/>
      <c r="AA79" s="11"/>
      <c r="AB79" s="11"/>
      <c r="AD79" s="11"/>
    </row>
    <row r="80" spans="12:30">
      <c r="L80" s="11"/>
      <c r="M80" s="11"/>
      <c r="N80" s="11"/>
      <c r="O80" s="11"/>
      <c r="P80" s="11"/>
      <c r="Q80" s="11"/>
      <c r="R80" s="11"/>
      <c r="S80" s="11"/>
      <c r="U80" s="11"/>
      <c r="V80" s="11"/>
      <c r="W80" s="11"/>
      <c r="X80" s="11"/>
      <c r="Y80" s="11"/>
      <c r="Z80" s="11"/>
      <c r="AA80" s="11"/>
      <c r="AB80" s="11"/>
      <c r="AD80" s="11"/>
    </row>
    <row r="81" spans="12:30">
      <c r="L81" s="11"/>
      <c r="M81" s="11"/>
      <c r="N81" s="11"/>
      <c r="O81" s="11"/>
      <c r="P81" s="11"/>
      <c r="Q81" s="11"/>
      <c r="R81" s="11"/>
      <c r="S81" s="11"/>
      <c r="U81" s="11"/>
      <c r="V81" s="11"/>
      <c r="W81" s="11"/>
      <c r="X81" s="11"/>
      <c r="Y81" s="11"/>
      <c r="Z81" s="11"/>
      <c r="AA81" s="11"/>
      <c r="AB81" s="11"/>
      <c r="AD81" s="11"/>
    </row>
    <row r="82" spans="12:30">
      <c r="L82" s="11"/>
      <c r="M82" s="11"/>
      <c r="N82" s="11"/>
      <c r="O82" s="11"/>
      <c r="P82" s="11"/>
      <c r="Q82" s="11"/>
      <c r="R82" s="11"/>
      <c r="S82" s="11"/>
      <c r="U82" s="11"/>
      <c r="V82" s="11"/>
      <c r="W82" s="11"/>
      <c r="X82" s="11"/>
      <c r="Y82" s="11"/>
      <c r="Z82" s="11"/>
      <c r="AA82" s="11"/>
      <c r="AB82" s="11"/>
      <c r="AD82" s="11"/>
    </row>
    <row r="83" spans="12:30">
      <c r="L83" s="11"/>
      <c r="M83" s="11"/>
      <c r="N83" s="11"/>
      <c r="O83" s="11"/>
      <c r="P83" s="11"/>
      <c r="Q83" s="11"/>
      <c r="R83" s="11"/>
      <c r="S83" s="11"/>
      <c r="U83" s="11"/>
      <c r="V83" s="11"/>
      <c r="W83" s="11"/>
      <c r="X83" s="11"/>
      <c r="Y83" s="11"/>
      <c r="Z83" s="11"/>
      <c r="AA83" s="11"/>
      <c r="AB83" s="11"/>
      <c r="AD83" s="11"/>
    </row>
    <row r="84" spans="12:30">
      <c r="L84" s="11"/>
      <c r="M84" s="11"/>
      <c r="N84" s="11"/>
      <c r="O84" s="11"/>
      <c r="P84" s="11"/>
      <c r="Q84" s="11"/>
      <c r="R84" s="11"/>
      <c r="S84" s="11"/>
      <c r="U84" s="11"/>
      <c r="V84" s="11"/>
      <c r="W84" s="11"/>
      <c r="X84" s="11"/>
      <c r="Y84" s="11"/>
      <c r="Z84" s="11"/>
      <c r="AA84" s="11"/>
      <c r="AB84" s="11"/>
      <c r="AD84" s="11"/>
    </row>
    <row r="85" spans="12:30">
      <c r="L85" s="11"/>
      <c r="M85" s="11"/>
      <c r="N85" s="11"/>
      <c r="O85" s="11"/>
      <c r="P85" s="11"/>
      <c r="Q85" s="11"/>
      <c r="R85" s="11"/>
      <c r="S85" s="11"/>
      <c r="U85" s="11"/>
      <c r="V85" s="11"/>
      <c r="W85" s="11"/>
      <c r="X85" s="11"/>
      <c r="Y85" s="11"/>
      <c r="Z85" s="11"/>
      <c r="AA85" s="11"/>
      <c r="AB85" s="11"/>
      <c r="AD85" s="11"/>
    </row>
    <row r="86" spans="12:30">
      <c r="L86" s="11"/>
      <c r="M86" s="11"/>
      <c r="N86" s="11"/>
      <c r="O86" s="11"/>
      <c r="P86" s="11"/>
      <c r="Q86" s="11"/>
      <c r="R86" s="11"/>
      <c r="S86" s="11"/>
      <c r="U86" s="11"/>
      <c r="V86" s="11"/>
      <c r="W86" s="11"/>
      <c r="X86" s="11"/>
      <c r="Y86" s="11"/>
      <c r="Z86" s="11"/>
      <c r="AA86" s="11"/>
      <c r="AB86" s="11"/>
      <c r="AD86" s="11"/>
    </row>
    <row r="87" spans="12:30">
      <c r="L87" s="11"/>
      <c r="M87" s="11"/>
      <c r="N87" s="11"/>
      <c r="O87" s="11"/>
      <c r="P87" s="11"/>
      <c r="Q87" s="11"/>
      <c r="R87" s="11"/>
      <c r="S87" s="11"/>
      <c r="U87" s="11"/>
      <c r="V87" s="11"/>
      <c r="W87" s="11"/>
      <c r="X87" s="11"/>
      <c r="Y87" s="11"/>
      <c r="Z87" s="11"/>
      <c r="AA87" s="11"/>
      <c r="AB87" s="11"/>
      <c r="AD87" s="11"/>
    </row>
    <row r="88" spans="12:30">
      <c r="L88" s="11"/>
      <c r="M88" s="11"/>
      <c r="N88" s="11"/>
      <c r="O88" s="11"/>
      <c r="P88" s="11"/>
      <c r="Q88" s="11"/>
      <c r="R88" s="11"/>
      <c r="S88" s="11"/>
      <c r="U88" s="11"/>
      <c r="V88" s="11"/>
      <c r="W88" s="11"/>
      <c r="X88" s="11"/>
      <c r="Y88" s="11"/>
      <c r="Z88" s="11"/>
      <c r="AA88" s="11"/>
      <c r="AB88" s="11"/>
      <c r="AD88" s="11"/>
    </row>
    <row r="89" spans="12:30">
      <c r="L89" s="11"/>
      <c r="M89" s="11"/>
      <c r="N89" s="11"/>
      <c r="O89" s="11"/>
      <c r="P89" s="11"/>
      <c r="Q89" s="11"/>
      <c r="R89" s="11"/>
      <c r="S89" s="11"/>
      <c r="U89" s="11"/>
      <c r="V89" s="11"/>
      <c r="W89" s="11"/>
      <c r="X89" s="11"/>
      <c r="Y89" s="11"/>
      <c r="Z89" s="11"/>
      <c r="AA89" s="11"/>
      <c r="AB89" s="11"/>
      <c r="AD89" s="11"/>
    </row>
    <row r="90" spans="12:30">
      <c r="L90" s="11"/>
      <c r="M90" s="11"/>
      <c r="N90" s="11"/>
      <c r="O90" s="11"/>
      <c r="P90" s="11"/>
      <c r="Q90" s="11"/>
      <c r="R90" s="11"/>
      <c r="S90" s="11"/>
      <c r="U90" s="11"/>
      <c r="V90" s="11"/>
      <c r="W90" s="11"/>
      <c r="X90" s="11"/>
      <c r="Y90" s="11"/>
      <c r="Z90" s="11"/>
      <c r="AA90" s="11"/>
      <c r="AB90" s="11"/>
      <c r="AD90" s="11"/>
    </row>
    <row r="91" spans="12:30">
      <c r="L91" s="11"/>
      <c r="M91" s="11"/>
      <c r="N91" s="11"/>
      <c r="O91" s="11"/>
      <c r="P91" s="11"/>
      <c r="Q91" s="11"/>
      <c r="R91" s="11"/>
      <c r="S91" s="11"/>
      <c r="U91" s="11"/>
      <c r="V91" s="11"/>
      <c r="W91" s="11"/>
      <c r="X91" s="11"/>
      <c r="Y91" s="11"/>
      <c r="Z91" s="11"/>
      <c r="AA91" s="11"/>
      <c r="AB91" s="11"/>
      <c r="AD91" s="11"/>
    </row>
    <row r="92" spans="12:30">
      <c r="L92" s="11"/>
      <c r="M92" s="11"/>
      <c r="N92" s="11"/>
      <c r="O92" s="11"/>
      <c r="P92" s="11"/>
      <c r="Q92" s="11"/>
      <c r="R92" s="11"/>
      <c r="S92" s="11"/>
      <c r="U92" s="11"/>
      <c r="V92" s="11"/>
      <c r="W92" s="11"/>
      <c r="X92" s="11"/>
      <c r="Y92" s="11"/>
      <c r="Z92" s="11"/>
      <c r="AA92" s="11"/>
      <c r="AB92" s="11"/>
      <c r="AD92" s="11"/>
    </row>
    <row r="93" spans="12:30">
      <c r="L93" s="11"/>
      <c r="M93" s="11"/>
      <c r="N93" s="11"/>
      <c r="O93" s="11"/>
      <c r="P93" s="11"/>
      <c r="Q93" s="11"/>
      <c r="R93" s="11"/>
      <c r="S93" s="11"/>
      <c r="U93" s="11"/>
      <c r="V93" s="11"/>
      <c r="W93" s="11"/>
      <c r="X93" s="11"/>
      <c r="Y93" s="11"/>
      <c r="Z93" s="11"/>
      <c r="AA93" s="11"/>
      <c r="AB93" s="11"/>
      <c r="AD93" s="11"/>
    </row>
    <row r="94" spans="12:30">
      <c r="L94" s="11"/>
      <c r="M94" s="11"/>
      <c r="N94" s="11"/>
      <c r="O94" s="11"/>
      <c r="P94" s="11"/>
      <c r="Q94" s="11"/>
      <c r="R94" s="11"/>
      <c r="S94" s="11"/>
      <c r="U94" s="11"/>
      <c r="V94" s="11"/>
      <c r="W94" s="11"/>
      <c r="X94" s="11"/>
      <c r="Y94" s="11"/>
      <c r="Z94" s="11"/>
      <c r="AA94" s="11"/>
      <c r="AB94" s="11"/>
      <c r="AD94" s="11"/>
    </row>
    <row r="95" spans="12:30">
      <c r="L95" s="11"/>
      <c r="M95" s="11"/>
      <c r="N95" s="11"/>
      <c r="O95" s="11"/>
      <c r="P95" s="11"/>
      <c r="Q95" s="11"/>
      <c r="R95" s="11"/>
      <c r="S95" s="11"/>
      <c r="U95" s="11"/>
      <c r="V95" s="11"/>
      <c r="W95" s="11"/>
      <c r="X95" s="11"/>
      <c r="Y95" s="11"/>
      <c r="Z95" s="11"/>
      <c r="AA95" s="11"/>
      <c r="AB95" s="11"/>
      <c r="AD95" s="11"/>
    </row>
    <row r="96" spans="12:30">
      <c r="L96" s="11"/>
      <c r="M96" s="11"/>
      <c r="N96" s="11"/>
      <c r="O96" s="11"/>
      <c r="P96" s="11"/>
      <c r="Q96" s="11"/>
      <c r="R96" s="11"/>
      <c r="S96" s="11"/>
      <c r="U96" s="11"/>
      <c r="V96" s="11"/>
      <c r="W96" s="11"/>
      <c r="X96" s="11"/>
      <c r="Y96" s="11"/>
      <c r="Z96" s="11"/>
      <c r="AA96" s="11"/>
      <c r="AB96" s="11"/>
      <c r="AD96" s="11"/>
    </row>
    <row r="97" spans="12:30">
      <c r="L97" s="11"/>
      <c r="M97" s="11"/>
      <c r="N97" s="11"/>
      <c r="O97" s="11"/>
      <c r="P97" s="11"/>
      <c r="Q97" s="11"/>
      <c r="R97" s="11"/>
      <c r="S97" s="11"/>
      <c r="U97" s="11"/>
      <c r="V97" s="11"/>
      <c r="W97" s="11"/>
      <c r="X97" s="11"/>
      <c r="Y97" s="11"/>
      <c r="Z97" s="11"/>
      <c r="AA97" s="11"/>
      <c r="AB97" s="11"/>
      <c r="AD97" s="11"/>
    </row>
    <row r="98" spans="12:30">
      <c r="L98" s="11"/>
      <c r="M98" s="11"/>
      <c r="N98" s="11"/>
      <c r="O98" s="11"/>
      <c r="P98" s="11"/>
      <c r="Q98" s="11"/>
      <c r="R98" s="11"/>
      <c r="S98" s="11"/>
      <c r="U98" s="11"/>
      <c r="V98" s="11"/>
      <c r="W98" s="11"/>
      <c r="X98" s="11"/>
      <c r="Y98" s="11"/>
      <c r="Z98" s="11"/>
      <c r="AA98" s="11"/>
      <c r="AB98" s="11"/>
      <c r="AD98" s="11"/>
    </row>
    <row r="99" spans="12:30">
      <c r="L99" s="11"/>
      <c r="M99" s="11"/>
      <c r="N99" s="11"/>
      <c r="O99" s="11"/>
      <c r="P99" s="11"/>
      <c r="Q99" s="11"/>
      <c r="R99" s="11"/>
      <c r="S99" s="11"/>
      <c r="U99" s="11"/>
      <c r="V99" s="11"/>
      <c r="W99" s="11"/>
      <c r="X99" s="11"/>
      <c r="Y99" s="11"/>
      <c r="Z99" s="11"/>
      <c r="AA99" s="11"/>
      <c r="AB99" s="11"/>
      <c r="AD99" s="11"/>
    </row>
    <row r="100" spans="12:30">
      <c r="L100" s="11"/>
      <c r="M100" s="11"/>
      <c r="N100" s="11"/>
      <c r="O100" s="11"/>
      <c r="P100" s="11"/>
      <c r="Q100" s="11"/>
      <c r="R100" s="11"/>
      <c r="S100" s="11"/>
      <c r="U100" s="11"/>
      <c r="V100" s="11"/>
      <c r="W100" s="11"/>
      <c r="X100" s="11"/>
      <c r="Y100" s="11"/>
      <c r="Z100" s="11"/>
      <c r="AA100" s="11"/>
      <c r="AB100" s="11"/>
      <c r="AD100" s="11"/>
    </row>
    <row r="101" spans="12:30">
      <c r="L101" s="11"/>
      <c r="M101" s="11"/>
      <c r="N101" s="11"/>
      <c r="O101" s="11"/>
      <c r="P101" s="11"/>
      <c r="Q101" s="11"/>
      <c r="R101" s="11"/>
      <c r="S101" s="11"/>
      <c r="U101" s="11"/>
      <c r="V101" s="11"/>
      <c r="W101" s="11"/>
      <c r="X101" s="11"/>
      <c r="Y101" s="11"/>
      <c r="Z101" s="11"/>
      <c r="AA101" s="11"/>
      <c r="AB101" s="11"/>
      <c r="AD101" s="11"/>
    </row>
    <row r="102" spans="12:30">
      <c r="L102" s="11"/>
      <c r="M102" s="11"/>
      <c r="N102" s="11"/>
      <c r="O102" s="11"/>
      <c r="P102" s="11"/>
      <c r="Q102" s="11"/>
      <c r="R102" s="11"/>
      <c r="S102" s="11"/>
      <c r="U102" s="11"/>
      <c r="V102" s="11"/>
      <c r="W102" s="11"/>
      <c r="X102" s="11"/>
      <c r="Y102" s="11"/>
      <c r="Z102" s="11"/>
      <c r="AA102" s="11"/>
      <c r="AB102" s="11"/>
      <c r="AD102" s="11"/>
    </row>
    <row r="103" spans="12:30">
      <c r="L103" s="11"/>
      <c r="M103" s="11"/>
      <c r="N103" s="11"/>
      <c r="O103" s="11"/>
      <c r="P103" s="11"/>
      <c r="Q103" s="11"/>
      <c r="R103" s="11"/>
      <c r="S103" s="11"/>
      <c r="U103" s="11"/>
      <c r="V103" s="11"/>
      <c r="W103" s="11"/>
      <c r="X103" s="11"/>
      <c r="Y103" s="11"/>
      <c r="Z103" s="11"/>
      <c r="AA103" s="11"/>
      <c r="AB103" s="11"/>
      <c r="AD103" s="11"/>
    </row>
    <row r="104" spans="12:30">
      <c r="L104" s="11"/>
      <c r="M104" s="11"/>
      <c r="N104" s="11"/>
      <c r="O104" s="11"/>
      <c r="P104" s="11"/>
      <c r="Q104" s="11"/>
      <c r="R104" s="11"/>
      <c r="S104" s="11"/>
      <c r="U104" s="11"/>
      <c r="V104" s="11"/>
      <c r="W104" s="11"/>
      <c r="X104" s="11"/>
      <c r="Y104" s="11"/>
      <c r="Z104" s="11"/>
      <c r="AA104" s="11"/>
      <c r="AB104" s="11"/>
      <c r="AD104" s="11"/>
    </row>
    <row r="105" spans="12:30">
      <c r="L105" s="11"/>
      <c r="M105" s="11"/>
      <c r="N105" s="11"/>
      <c r="O105" s="11"/>
      <c r="P105" s="11"/>
      <c r="Q105" s="11"/>
      <c r="R105" s="11"/>
      <c r="S105" s="11"/>
      <c r="U105" s="11"/>
      <c r="V105" s="11"/>
      <c r="W105" s="11"/>
      <c r="X105" s="11"/>
      <c r="Y105" s="11"/>
      <c r="Z105" s="11"/>
      <c r="AA105" s="11"/>
      <c r="AB105" s="11"/>
      <c r="AD105" s="11"/>
    </row>
    <row r="106" spans="12:30">
      <c r="L106" s="11"/>
      <c r="M106" s="11"/>
      <c r="N106" s="11"/>
      <c r="O106" s="11"/>
      <c r="P106" s="11"/>
      <c r="Q106" s="11"/>
      <c r="R106" s="11"/>
      <c r="S106" s="11"/>
      <c r="U106" s="11"/>
      <c r="V106" s="11"/>
      <c r="W106" s="11"/>
      <c r="X106" s="11"/>
      <c r="Y106" s="11"/>
      <c r="Z106" s="11"/>
      <c r="AA106" s="11"/>
      <c r="AB106" s="11"/>
      <c r="AD106" s="11"/>
    </row>
    <row r="107" spans="12:30">
      <c r="L107" s="11"/>
      <c r="M107" s="11"/>
      <c r="N107" s="11"/>
      <c r="O107" s="11"/>
      <c r="P107" s="11"/>
      <c r="Q107" s="11"/>
      <c r="R107" s="11"/>
      <c r="S107" s="11"/>
      <c r="U107" s="11"/>
      <c r="V107" s="11"/>
      <c r="W107" s="11"/>
      <c r="X107" s="11"/>
      <c r="Y107" s="11"/>
      <c r="Z107" s="11"/>
      <c r="AA107" s="11"/>
      <c r="AB107" s="11"/>
      <c r="AD107" s="11"/>
    </row>
    <row r="108" spans="12:30">
      <c r="L108" s="11"/>
      <c r="M108" s="11"/>
      <c r="N108" s="11"/>
      <c r="O108" s="11"/>
      <c r="P108" s="11"/>
      <c r="Q108" s="11"/>
      <c r="R108" s="11"/>
      <c r="S108" s="11"/>
      <c r="U108" s="11"/>
      <c r="V108" s="11"/>
      <c r="W108" s="11"/>
      <c r="X108" s="11"/>
      <c r="Y108" s="11"/>
      <c r="Z108" s="11"/>
      <c r="AA108" s="11"/>
      <c r="AB108" s="11"/>
      <c r="AD108" s="11"/>
    </row>
    <row r="109" spans="12:30">
      <c r="L109" s="11"/>
      <c r="M109" s="11"/>
      <c r="N109" s="11"/>
      <c r="O109" s="11"/>
      <c r="P109" s="11"/>
      <c r="Q109" s="11"/>
      <c r="R109" s="11"/>
      <c r="S109" s="11"/>
      <c r="U109" s="11"/>
      <c r="V109" s="11"/>
      <c r="W109" s="11"/>
      <c r="X109" s="11"/>
      <c r="Y109" s="11"/>
      <c r="Z109" s="11"/>
      <c r="AA109" s="11"/>
      <c r="AB109" s="11"/>
      <c r="AD109" s="11"/>
    </row>
    <row r="110" spans="12:30">
      <c r="L110" s="11"/>
      <c r="M110" s="11"/>
      <c r="N110" s="11"/>
      <c r="O110" s="11"/>
      <c r="P110" s="11"/>
      <c r="Q110" s="11"/>
      <c r="R110" s="11"/>
      <c r="S110" s="11"/>
      <c r="U110" s="11"/>
      <c r="V110" s="11"/>
      <c r="W110" s="11"/>
      <c r="X110" s="11"/>
      <c r="Y110" s="11"/>
      <c r="Z110" s="11"/>
      <c r="AA110" s="11"/>
      <c r="AB110" s="11"/>
      <c r="AD110" s="11"/>
    </row>
    <row r="111" spans="12:30">
      <c r="L111" s="11"/>
      <c r="M111" s="11"/>
      <c r="N111" s="11"/>
      <c r="O111" s="11"/>
      <c r="P111" s="11"/>
      <c r="Q111" s="11"/>
      <c r="R111" s="11"/>
      <c r="S111" s="11"/>
      <c r="U111" s="11"/>
      <c r="V111" s="11"/>
      <c r="W111" s="11"/>
      <c r="X111" s="11"/>
      <c r="Y111" s="11"/>
      <c r="Z111" s="11"/>
      <c r="AA111" s="11"/>
      <c r="AB111" s="11"/>
      <c r="AD111" s="11"/>
    </row>
    <row r="112" spans="12:30">
      <c r="L112" s="11"/>
      <c r="M112" s="11"/>
      <c r="N112" s="11"/>
      <c r="O112" s="11"/>
      <c r="P112" s="11"/>
      <c r="Q112" s="11"/>
      <c r="R112" s="11"/>
      <c r="S112" s="11"/>
      <c r="U112" s="11"/>
      <c r="V112" s="11"/>
      <c r="W112" s="11"/>
      <c r="X112" s="11"/>
      <c r="Y112" s="11"/>
      <c r="Z112" s="11"/>
      <c r="AA112" s="11"/>
      <c r="AB112" s="11"/>
      <c r="AD112" s="11"/>
    </row>
    <row r="113" spans="12:30">
      <c r="L113" s="11"/>
      <c r="M113" s="11"/>
      <c r="N113" s="11"/>
      <c r="O113" s="11"/>
      <c r="P113" s="11"/>
      <c r="Q113" s="11"/>
      <c r="R113" s="11"/>
      <c r="S113" s="11"/>
      <c r="U113" s="11"/>
      <c r="V113" s="11"/>
      <c r="W113" s="11"/>
      <c r="X113" s="11"/>
      <c r="Y113" s="11"/>
      <c r="Z113" s="11"/>
      <c r="AA113" s="11"/>
      <c r="AB113" s="11"/>
      <c r="AD113" s="11"/>
    </row>
    <row r="114" spans="12:30">
      <c r="L114" s="11"/>
      <c r="M114" s="11"/>
      <c r="N114" s="11"/>
      <c r="O114" s="11"/>
      <c r="P114" s="11"/>
      <c r="Q114" s="11"/>
      <c r="R114" s="11"/>
      <c r="S114" s="11"/>
      <c r="U114" s="11"/>
      <c r="V114" s="11"/>
      <c r="W114" s="11"/>
      <c r="X114" s="11"/>
      <c r="Y114" s="11"/>
      <c r="Z114" s="11"/>
      <c r="AA114" s="11"/>
      <c r="AB114" s="11"/>
      <c r="AD114" s="11"/>
    </row>
    <row r="115" spans="12:30">
      <c r="L115" s="11"/>
      <c r="M115" s="11"/>
      <c r="N115" s="11"/>
      <c r="O115" s="11"/>
      <c r="P115" s="11"/>
      <c r="Q115" s="11"/>
      <c r="R115" s="11"/>
      <c r="S115" s="11"/>
      <c r="U115" s="11"/>
      <c r="V115" s="11"/>
      <c r="W115" s="11"/>
      <c r="X115" s="11"/>
      <c r="Y115" s="11"/>
      <c r="Z115" s="11"/>
      <c r="AA115" s="11"/>
      <c r="AB115" s="11"/>
      <c r="AD115" s="11"/>
    </row>
    <row r="116" spans="12:30">
      <c r="L116" s="11"/>
      <c r="M116" s="11"/>
      <c r="N116" s="11"/>
      <c r="O116" s="11"/>
      <c r="P116" s="11"/>
      <c r="Q116" s="11"/>
      <c r="R116" s="11"/>
      <c r="S116" s="11"/>
      <c r="U116" s="11"/>
      <c r="V116" s="11"/>
      <c r="W116" s="11"/>
      <c r="X116" s="11"/>
      <c r="Y116" s="11"/>
      <c r="Z116" s="11"/>
      <c r="AA116" s="11"/>
      <c r="AB116" s="11"/>
      <c r="AD116" s="11"/>
    </row>
    <row r="117" spans="12:30">
      <c r="L117" s="11"/>
      <c r="M117" s="11"/>
      <c r="N117" s="11"/>
      <c r="O117" s="11"/>
      <c r="P117" s="11"/>
      <c r="Q117" s="11"/>
      <c r="R117" s="11"/>
      <c r="S117" s="11"/>
      <c r="U117" s="11"/>
      <c r="V117" s="11"/>
      <c r="W117" s="11"/>
      <c r="X117" s="11"/>
      <c r="Y117" s="11"/>
      <c r="Z117" s="11"/>
      <c r="AA117" s="11"/>
      <c r="AB117" s="11"/>
      <c r="AD117" s="11"/>
    </row>
    <row r="118" spans="12:30">
      <c r="L118" s="11"/>
      <c r="M118" s="11"/>
      <c r="N118" s="11"/>
      <c r="O118" s="11"/>
      <c r="P118" s="11"/>
      <c r="Q118" s="11"/>
      <c r="R118" s="11"/>
      <c r="S118" s="11"/>
      <c r="U118" s="11"/>
      <c r="V118" s="11"/>
      <c r="W118" s="11"/>
      <c r="X118" s="11"/>
      <c r="Y118" s="11"/>
      <c r="Z118" s="11"/>
      <c r="AA118" s="11"/>
      <c r="AB118" s="11"/>
      <c r="AD118" s="11"/>
    </row>
    <row r="119" spans="12:30">
      <c r="L119" s="11"/>
      <c r="M119" s="11"/>
      <c r="N119" s="11"/>
      <c r="O119" s="11"/>
      <c r="P119" s="11"/>
      <c r="Q119" s="11"/>
      <c r="R119" s="11"/>
      <c r="S119" s="11"/>
      <c r="U119" s="11"/>
      <c r="V119" s="11"/>
      <c r="W119" s="11"/>
      <c r="X119" s="11"/>
      <c r="Y119" s="11"/>
      <c r="Z119" s="11"/>
      <c r="AA119" s="11"/>
      <c r="AB119" s="11"/>
      <c r="AD119" s="11"/>
    </row>
    <row r="120" spans="12:30">
      <c r="L120" s="11"/>
      <c r="M120" s="11"/>
      <c r="N120" s="11"/>
      <c r="O120" s="11"/>
      <c r="P120" s="11"/>
      <c r="Q120" s="11"/>
      <c r="R120" s="11"/>
      <c r="S120" s="11"/>
      <c r="U120" s="11"/>
      <c r="V120" s="11"/>
      <c r="W120" s="11"/>
      <c r="X120" s="11"/>
      <c r="Y120" s="11"/>
      <c r="Z120" s="11"/>
      <c r="AA120" s="11"/>
      <c r="AB120" s="11"/>
      <c r="AD120" s="11"/>
    </row>
    <row r="121" spans="12:30">
      <c r="L121" s="11"/>
      <c r="M121" s="11"/>
      <c r="N121" s="11"/>
      <c r="O121" s="11"/>
      <c r="P121" s="11"/>
      <c r="Q121" s="11"/>
      <c r="R121" s="11"/>
      <c r="S121" s="11"/>
      <c r="U121" s="11"/>
      <c r="V121" s="11"/>
      <c r="W121" s="11"/>
      <c r="X121" s="11"/>
      <c r="Y121" s="11"/>
      <c r="Z121" s="11"/>
      <c r="AA121" s="11"/>
      <c r="AB121" s="11"/>
      <c r="AD121" s="11"/>
    </row>
    <row r="122" spans="12:30">
      <c r="L122" s="11"/>
      <c r="M122" s="11"/>
      <c r="N122" s="11"/>
      <c r="O122" s="11"/>
      <c r="P122" s="11"/>
      <c r="Q122" s="11"/>
      <c r="R122" s="11"/>
      <c r="S122" s="11"/>
      <c r="U122" s="11"/>
      <c r="V122" s="11"/>
      <c r="W122" s="11"/>
      <c r="X122" s="11"/>
      <c r="Y122" s="11"/>
      <c r="Z122" s="11"/>
      <c r="AA122" s="11"/>
      <c r="AB122" s="11"/>
      <c r="AD122" s="11"/>
    </row>
    <row r="123" spans="12:30">
      <c r="L123" s="11"/>
      <c r="M123" s="11"/>
      <c r="N123" s="11"/>
      <c r="O123" s="11"/>
      <c r="P123" s="11"/>
      <c r="Q123" s="11"/>
      <c r="R123" s="11"/>
      <c r="S123" s="11"/>
      <c r="U123" s="11"/>
      <c r="V123" s="11"/>
      <c r="W123" s="11"/>
      <c r="X123" s="11"/>
      <c r="Y123" s="11"/>
      <c r="Z123" s="11"/>
      <c r="AA123" s="11"/>
      <c r="AB123" s="11"/>
      <c r="AD123" s="11"/>
    </row>
    <row r="124" spans="12:30">
      <c r="L124" s="11"/>
      <c r="M124" s="11"/>
      <c r="N124" s="11"/>
      <c r="O124" s="11"/>
      <c r="P124" s="11"/>
      <c r="Q124" s="11"/>
      <c r="R124" s="11"/>
      <c r="S124" s="11"/>
      <c r="U124" s="11"/>
      <c r="V124" s="11"/>
      <c r="W124" s="11"/>
      <c r="X124" s="11"/>
      <c r="Y124" s="11"/>
      <c r="Z124" s="11"/>
      <c r="AA124" s="11"/>
      <c r="AB124" s="11"/>
      <c r="AD124" s="11"/>
    </row>
    <row r="125" spans="12:30">
      <c r="L125" s="11"/>
      <c r="M125" s="11"/>
      <c r="N125" s="11"/>
      <c r="O125" s="11"/>
      <c r="P125" s="11"/>
      <c r="Q125" s="11"/>
      <c r="R125" s="11"/>
      <c r="S125" s="11"/>
      <c r="U125" s="11"/>
      <c r="V125" s="11"/>
      <c r="W125" s="11"/>
      <c r="X125" s="11"/>
      <c r="Y125" s="11"/>
      <c r="Z125" s="11"/>
      <c r="AA125" s="11"/>
      <c r="AB125" s="11"/>
      <c r="AD125" s="11"/>
    </row>
    <row r="126" spans="12:30">
      <c r="L126" s="11"/>
      <c r="M126" s="11"/>
      <c r="N126" s="11"/>
      <c r="O126" s="11"/>
      <c r="P126" s="11"/>
      <c r="Q126" s="11"/>
      <c r="R126" s="11"/>
      <c r="S126" s="11"/>
      <c r="U126" s="11"/>
      <c r="V126" s="11"/>
      <c r="W126" s="11"/>
      <c r="X126" s="11"/>
      <c r="Y126" s="11"/>
      <c r="Z126" s="11"/>
      <c r="AA126" s="11"/>
      <c r="AB126" s="11"/>
      <c r="AD126" s="11"/>
    </row>
    <row r="127" spans="12:30">
      <c r="L127" s="11"/>
      <c r="M127" s="11"/>
      <c r="N127" s="11"/>
      <c r="O127" s="11"/>
      <c r="P127" s="11"/>
      <c r="Q127" s="11"/>
      <c r="R127" s="11"/>
      <c r="S127" s="11"/>
      <c r="U127" s="11"/>
      <c r="V127" s="11"/>
      <c r="W127" s="11"/>
      <c r="X127" s="11"/>
      <c r="Y127" s="11"/>
      <c r="Z127" s="11"/>
      <c r="AA127" s="11"/>
      <c r="AB127" s="11"/>
      <c r="AD127" s="11"/>
    </row>
    <row r="128" spans="12:30">
      <c r="L128" s="11"/>
      <c r="M128" s="11"/>
      <c r="N128" s="11"/>
      <c r="O128" s="11"/>
      <c r="P128" s="11"/>
      <c r="Q128" s="11"/>
      <c r="R128" s="11"/>
      <c r="S128" s="11"/>
      <c r="U128" s="11"/>
      <c r="V128" s="11"/>
      <c r="W128" s="11"/>
      <c r="X128" s="11"/>
      <c r="Y128" s="11"/>
      <c r="Z128" s="11"/>
      <c r="AA128" s="11"/>
      <c r="AB128" s="11"/>
      <c r="AD128" s="11"/>
    </row>
    <row r="129" spans="12:30">
      <c r="L129" s="11"/>
      <c r="M129" s="11"/>
      <c r="N129" s="11"/>
      <c r="O129" s="11"/>
      <c r="P129" s="11"/>
      <c r="Q129" s="11"/>
      <c r="R129" s="11"/>
      <c r="S129" s="11"/>
      <c r="U129" s="11"/>
      <c r="V129" s="11"/>
      <c r="W129" s="11"/>
      <c r="X129" s="11"/>
      <c r="Y129" s="11"/>
      <c r="Z129" s="11"/>
      <c r="AA129" s="11"/>
      <c r="AB129" s="11"/>
      <c r="AD129" s="11"/>
    </row>
    <row r="130" spans="12:30">
      <c r="L130" s="11"/>
      <c r="M130" s="11"/>
      <c r="N130" s="11"/>
      <c r="O130" s="11"/>
      <c r="P130" s="11"/>
      <c r="Q130" s="11"/>
      <c r="R130" s="11"/>
      <c r="S130" s="11"/>
      <c r="U130" s="11"/>
      <c r="V130" s="11"/>
      <c r="W130" s="11"/>
      <c r="X130" s="11"/>
      <c r="Y130" s="11"/>
      <c r="Z130" s="11"/>
      <c r="AA130" s="11"/>
      <c r="AB130" s="11"/>
      <c r="AD130" s="11"/>
    </row>
    <row r="131" spans="12:30">
      <c r="L131" s="11"/>
      <c r="M131" s="11"/>
      <c r="N131" s="11"/>
      <c r="O131" s="11"/>
      <c r="P131" s="11"/>
      <c r="Q131" s="11"/>
      <c r="R131" s="11"/>
      <c r="S131" s="11"/>
      <c r="U131" s="11"/>
      <c r="V131" s="11"/>
      <c r="W131" s="11"/>
      <c r="X131" s="11"/>
      <c r="Y131" s="11"/>
      <c r="Z131" s="11"/>
      <c r="AA131" s="11"/>
      <c r="AB131" s="11"/>
      <c r="AD131" s="11"/>
    </row>
    <row r="132" spans="12:30">
      <c r="L132" s="11"/>
      <c r="M132" s="11"/>
      <c r="N132" s="11"/>
      <c r="O132" s="11"/>
      <c r="P132" s="11"/>
      <c r="Q132" s="11"/>
      <c r="R132" s="11"/>
      <c r="S132" s="11"/>
      <c r="U132" s="11"/>
      <c r="V132" s="11"/>
      <c r="W132" s="11"/>
      <c r="X132" s="11"/>
      <c r="Y132" s="11"/>
      <c r="Z132" s="11"/>
      <c r="AA132" s="11"/>
      <c r="AB132" s="11"/>
      <c r="AD132" s="11"/>
    </row>
    <row r="133" spans="12:30">
      <c r="L133" s="11"/>
      <c r="M133" s="11"/>
      <c r="N133" s="11"/>
      <c r="O133" s="11"/>
      <c r="P133" s="11"/>
      <c r="Q133" s="11"/>
      <c r="R133" s="11"/>
      <c r="S133" s="11"/>
      <c r="U133" s="11"/>
      <c r="V133" s="11"/>
      <c r="W133" s="11"/>
      <c r="X133" s="11"/>
      <c r="Y133" s="11"/>
      <c r="Z133" s="11"/>
      <c r="AA133" s="11"/>
      <c r="AB133" s="11"/>
      <c r="AD133" s="11"/>
    </row>
    <row r="134" spans="12:30">
      <c r="L134" s="11"/>
      <c r="M134" s="11"/>
      <c r="N134" s="11"/>
      <c r="O134" s="11"/>
      <c r="P134" s="11"/>
      <c r="Q134" s="11"/>
      <c r="R134" s="11"/>
      <c r="S134" s="11"/>
      <c r="U134" s="11"/>
      <c r="V134" s="11"/>
      <c r="W134" s="11"/>
      <c r="X134" s="11"/>
      <c r="Y134" s="11"/>
      <c r="Z134" s="11"/>
      <c r="AA134" s="11"/>
      <c r="AB134" s="11"/>
      <c r="AD134" s="11"/>
    </row>
    <row r="135" spans="12:30">
      <c r="L135" s="11"/>
      <c r="M135" s="11"/>
      <c r="N135" s="11"/>
      <c r="O135" s="11"/>
      <c r="P135" s="11"/>
      <c r="Q135" s="11"/>
      <c r="R135" s="11"/>
      <c r="S135" s="11"/>
      <c r="U135" s="11"/>
      <c r="V135" s="11"/>
      <c r="W135" s="11"/>
      <c r="X135" s="11"/>
      <c r="Y135" s="11"/>
      <c r="Z135" s="11"/>
      <c r="AA135" s="11"/>
      <c r="AB135" s="11"/>
      <c r="AD135" s="11"/>
    </row>
    <row r="136" spans="12:30">
      <c r="L136" s="11"/>
      <c r="M136" s="11"/>
      <c r="N136" s="11"/>
      <c r="O136" s="11"/>
      <c r="P136" s="11"/>
      <c r="Q136" s="11"/>
      <c r="R136" s="11"/>
      <c r="S136" s="11"/>
      <c r="U136" s="11"/>
      <c r="V136" s="11"/>
      <c r="W136" s="11"/>
      <c r="X136" s="11"/>
      <c r="Y136" s="11"/>
      <c r="Z136" s="11"/>
      <c r="AA136" s="11"/>
      <c r="AB136" s="11"/>
      <c r="AD136" s="11"/>
    </row>
    <row r="137" spans="12:30">
      <c r="L137" s="11"/>
      <c r="M137" s="11"/>
      <c r="N137" s="11"/>
      <c r="O137" s="11"/>
      <c r="P137" s="11"/>
      <c r="Q137" s="11"/>
      <c r="R137" s="11"/>
      <c r="S137" s="11"/>
      <c r="U137" s="11"/>
      <c r="V137" s="11"/>
      <c r="W137" s="11"/>
      <c r="X137" s="11"/>
      <c r="Y137" s="11"/>
      <c r="Z137" s="11"/>
      <c r="AA137" s="11"/>
      <c r="AB137" s="11"/>
      <c r="AD137" s="11"/>
    </row>
    <row r="138" spans="12:30">
      <c r="L138" s="11"/>
      <c r="M138" s="11"/>
      <c r="N138" s="11"/>
      <c r="O138" s="11"/>
      <c r="P138" s="11"/>
      <c r="Q138" s="11"/>
      <c r="R138" s="11"/>
      <c r="S138" s="11"/>
      <c r="U138" s="11"/>
      <c r="V138" s="11"/>
      <c r="W138" s="11"/>
      <c r="X138" s="11"/>
      <c r="Y138" s="11"/>
      <c r="Z138" s="11"/>
      <c r="AA138" s="11"/>
      <c r="AB138" s="11"/>
      <c r="AD138" s="11"/>
    </row>
    <row r="139" spans="12:30">
      <c r="L139" s="11"/>
      <c r="M139" s="11"/>
      <c r="N139" s="11"/>
      <c r="O139" s="11"/>
      <c r="P139" s="11"/>
      <c r="Q139" s="11"/>
      <c r="R139" s="11"/>
      <c r="S139" s="11"/>
      <c r="U139" s="11"/>
      <c r="V139" s="11"/>
      <c r="W139" s="11"/>
      <c r="X139" s="11"/>
      <c r="Y139" s="11"/>
      <c r="Z139" s="11"/>
      <c r="AA139" s="11"/>
      <c r="AB139" s="11"/>
      <c r="AD139" s="11"/>
    </row>
    <row r="140" spans="12:30">
      <c r="L140" s="11"/>
      <c r="M140" s="11"/>
      <c r="N140" s="11"/>
      <c r="O140" s="11"/>
      <c r="P140" s="11"/>
      <c r="Q140" s="11"/>
      <c r="R140" s="11"/>
      <c r="S140" s="11"/>
      <c r="U140" s="11"/>
      <c r="V140" s="11"/>
      <c r="W140" s="11"/>
      <c r="X140" s="11"/>
      <c r="Y140" s="11"/>
      <c r="Z140" s="11"/>
      <c r="AA140" s="11"/>
      <c r="AB140" s="11"/>
      <c r="AD140" s="11"/>
    </row>
    <row r="141" spans="12:30">
      <c r="L141" s="11"/>
      <c r="M141" s="11"/>
      <c r="N141" s="11"/>
      <c r="O141" s="11"/>
      <c r="P141" s="11"/>
      <c r="Q141" s="11"/>
      <c r="R141" s="11"/>
      <c r="S141" s="11"/>
      <c r="U141" s="11"/>
      <c r="V141" s="11"/>
      <c r="W141" s="11"/>
      <c r="X141" s="11"/>
      <c r="Y141" s="11"/>
      <c r="Z141" s="11"/>
      <c r="AA141" s="11"/>
      <c r="AB141" s="11"/>
      <c r="AD141" s="11"/>
    </row>
    <row r="142" spans="12:30">
      <c r="L142" s="11"/>
      <c r="M142" s="11"/>
      <c r="N142" s="11"/>
      <c r="O142" s="11"/>
      <c r="P142" s="11"/>
      <c r="Q142" s="11"/>
      <c r="R142" s="11"/>
      <c r="S142" s="11"/>
      <c r="U142" s="11"/>
      <c r="V142" s="11"/>
      <c r="W142" s="11"/>
      <c r="X142" s="11"/>
      <c r="Y142" s="11"/>
      <c r="Z142" s="11"/>
      <c r="AA142" s="11"/>
      <c r="AB142" s="11"/>
      <c r="AD142" s="11"/>
    </row>
    <row r="143" spans="12:30">
      <c r="L143" s="11"/>
      <c r="M143" s="11"/>
      <c r="N143" s="11"/>
      <c r="O143" s="11"/>
      <c r="P143" s="11"/>
      <c r="Q143" s="11"/>
      <c r="R143" s="11"/>
      <c r="S143" s="11"/>
      <c r="U143" s="11"/>
      <c r="V143" s="11"/>
      <c r="W143" s="11"/>
      <c r="X143" s="11"/>
      <c r="Y143" s="11"/>
      <c r="Z143" s="11"/>
      <c r="AA143" s="11"/>
      <c r="AB143" s="11"/>
      <c r="AD143" s="11"/>
    </row>
    <row r="144" spans="12:30">
      <c r="L144" s="11"/>
      <c r="M144" s="11"/>
      <c r="N144" s="11"/>
      <c r="O144" s="11"/>
      <c r="P144" s="11"/>
      <c r="Q144" s="11"/>
      <c r="R144" s="11"/>
      <c r="S144" s="11"/>
      <c r="U144" s="11"/>
      <c r="V144" s="11"/>
      <c r="W144" s="11"/>
      <c r="X144" s="11"/>
      <c r="Y144" s="11"/>
      <c r="Z144" s="11"/>
      <c r="AA144" s="11"/>
      <c r="AB144" s="11"/>
      <c r="AD144" s="11"/>
    </row>
    <row r="145" spans="12:30">
      <c r="L145" s="11"/>
      <c r="M145" s="11"/>
      <c r="N145" s="11"/>
      <c r="O145" s="11"/>
      <c r="P145" s="11"/>
      <c r="Q145" s="11"/>
      <c r="R145" s="11"/>
      <c r="S145" s="11"/>
      <c r="U145" s="11"/>
      <c r="V145" s="11"/>
      <c r="W145" s="11"/>
      <c r="X145" s="11"/>
      <c r="Y145" s="11"/>
      <c r="Z145" s="11"/>
      <c r="AA145" s="11"/>
      <c r="AB145" s="11"/>
      <c r="AD145" s="11"/>
    </row>
    <row r="146" spans="12:30">
      <c r="L146" s="11"/>
      <c r="M146" s="11"/>
      <c r="N146" s="11"/>
      <c r="O146" s="11"/>
      <c r="P146" s="11"/>
      <c r="Q146" s="11"/>
      <c r="R146" s="11"/>
      <c r="S146" s="11"/>
      <c r="U146" s="11"/>
      <c r="V146" s="11"/>
      <c r="W146" s="11"/>
      <c r="X146" s="11"/>
      <c r="Y146" s="11"/>
      <c r="Z146" s="11"/>
      <c r="AA146" s="11"/>
      <c r="AB146" s="11"/>
      <c r="AD146" s="11"/>
    </row>
    <row r="147" spans="12:30">
      <c r="L147" s="11"/>
      <c r="M147" s="11"/>
      <c r="N147" s="11"/>
      <c r="O147" s="11"/>
      <c r="P147" s="11"/>
      <c r="Q147" s="11"/>
      <c r="R147" s="11"/>
      <c r="S147" s="11"/>
      <c r="U147" s="11"/>
      <c r="V147" s="11"/>
      <c r="W147" s="11"/>
      <c r="X147" s="11"/>
      <c r="Y147" s="11"/>
      <c r="Z147" s="11"/>
      <c r="AA147" s="11"/>
      <c r="AB147" s="11"/>
      <c r="AD147" s="11"/>
    </row>
    <row r="148" spans="12:30">
      <c r="L148" s="11"/>
      <c r="M148" s="11"/>
      <c r="N148" s="11"/>
      <c r="O148" s="11"/>
      <c r="P148" s="11"/>
      <c r="Q148" s="11"/>
      <c r="R148" s="11"/>
      <c r="S148" s="11"/>
      <c r="U148" s="11"/>
      <c r="V148" s="11"/>
      <c r="W148" s="11"/>
      <c r="X148" s="11"/>
      <c r="Y148" s="11"/>
      <c r="Z148" s="11"/>
      <c r="AA148" s="11"/>
      <c r="AB148" s="11"/>
      <c r="AD148" s="11"/>
    </row>
    <row r="149" spans="12:30">
      <c r="L149" s="11"/>
      <c r="M149" s="11"/>
      <c r="N149" s="11"/>
      <c r="O149" s="11"/>
      <c r="P149" s="11"/>
      <c r="Q149" s="11"/>
      <c r="R149" s="11"/>
      <c r="S149" s="11"/>
      <c r="U149" s="11"/>
      <c r="V149" s="11"/>
      <c r="W149" s="11"/>
      <c r="X149" s="11"/>
      <c r="Y149" s="11"/>
      <c r="Z149" s="11"/>
      <c r="AA149" s="11"/>
      <c r="AB149" s="11"/>
      <c r="AD149" s="11"/>
    </row>
    <row r="150" spans="12:30">
      <c r="L150" s="11"/>
      <c r="M150" s="11"/>
      <c r="N150" s="11"/>
      <c r="O150" s="11"/>
      <c r="P150" s="11"/>
      <c r="Q150" s="11"/>
      <c r="R150" s="11"/>
      <c r="S150" s="11"/>
      <c r="U150" s="11"/>
      <c r="V150" s="11"/>
      <c r="W150" s="11"/>
      <c r="X150" s="11"/>
      <c r="Y150" s="11"/>
      <c r="Z150" s="11"/>
      <c r="AA150" s="11"/>
      <c r="AB150" s="11"/>
      <c r="AD150" s="11"/>
    </row>
    <row r="151" spans="12:30">
      <c r="L151" s="11"/>
      <c r="M151" s="11"/>
      <c r="N151" s="11"/>
      <c r="O151" s="11"/>
      <c r="P151" s="11"/>
      <c r="Q151" s="11"/>
      <c r="R151" s="11"/>
      <c r="S151" s="11"/>
      <c r="U151" s="11"/>
      <c r="V151" s="11"/>
      <c r="W151" s="11"/>
      <c r="X151" s="11"/>
      <c r="Y151" s="11"/>
      <c r="Z151" s="11"/>
      <c r="AA151" s="11"/>
      <c r="AB151" s="11"/>
      <c r="AD151" s="11"/>
    </row>
    <row r="152" spans="12:30">
      <c r="L152" s="11"/>
      <c r="M152" s="11"/>
      <c r="N152" s="11"/>
      <c r="O152" s="11"/>
      <c r="P152" s="11"/>
      <c r="Q152" s="11"/>
      <c r="R152" s="11"/>
      <c r="S152" s="11"/>
      <c r="U152" s="11"/>
      <c r="V152" s="11"/>
      <c r="W152" s="11"/>
      <c r="X152" s="11"/>
      <c r="Y152" s="11"/>
      <c r="Z152" s="11"/>
      <c r="AA152" s="11"/>
      <c r="AB152" s="11"/>
      <c r="AD152" s="11"/>
    </row>
    <row r="153" spans="12:30">
      <c r="L153" s="11"/>
      <c r="M153" s="11"/>
      <c r="N153" s="11"/>
      <c r="O153" s="11"/>
      <c r="P153" s="11"/>
      <c r="Q153" s="11"/>
      <c r="R153" s="11"/>
      <c r="S153" s="11"/>
      <c r="U153" s="11"/>
      <c r="V153" s="11"/>
      <c r="W153" s="11"/>
      <c r="X153" s="11"/>
      <c r="Y153" s="11"/>
      <c r="Z153" s="11"/>
      <c r="AA153" s="11"/>
      <c r="AB153" s="11"/>
      <c r="AD153" s="11"/>
    </row>
    <row r="154" spans="12:30">
      <c r="L154" s="11"/>
      <c r="M154" s="11"/>
      <c r="N154" s="11"/>
      <c r="O154" s="11"/>
      <c r="P154" s="11"/>
      <c r="Q154" s="11"/>
      <c r="R154" s="11"/>
      <c r="S154" s="11"/>
      <c r="U154" s="11"/>
      <c r="V154" s="11"/>
      <c r="W154" s="11"/>
      <c r="X154" s="11"/>
      <c r="Y154" s="11"/>
      <c r="Z154" s="11"/>
      <c r="AA154" s="11"/>
      <c r="AB154" s="11"/>
      <c r="AD154" s="11"/>
    </row>
    <row r="155" spans="12:30">
      <c r="L155" s="11"/>
      <c r="M155" s="11"/>
      <c r="N155" s="11"/>
      <c r="O155" s="11"/>
      <c r="P155" s="11"/>
      <c r="Q155" s="11"/>
      <c r="R155" s="11"/>
      <c r="S155" s="11"/>
      <c r="U155" s="11"/>
      <c r="V155" s="11"/>
      <c r="W155" s="11"/>
      <c r="X155" s="11"/>
      <c r="Y155" s="11"/>
      <c r="Z155" s="11"/>
      <c r="AA155" s="11"/>
      <c r="AB155" s="11"/>
      <c r="AD155" s="11"/>
    </row>
    <row r="156" spans="12:30">
      <c r="L156" s="11"/>
      <c r="M156" s="11"/>
      <c r="N156" s="11"/>
      <c r="O156" s="11"/>
      <c r="P156" s="11"/>
      <c r="Q156" s="11"/>
      <c r="R156" s="11"/>
      <c r="S156" s="11"/>
      <c r="U156" s="11"/>
      <c r="V156" s="11"/>
      <c r="W156" s="11"/>
      <c r="X156" s="11"/>
      <c r="Y156" s="11"/>
      <c r="Z156" s="11"/>
      <c r="AA156" s="11"/>
      <c r="AB156" s="11"/>
      <c r="AD156" s="11"/>
    </row>
    <row r="157" spans="12:30">
      <c r="L157" s="11"/>
      <c r="M157" s="11"/>
      <c r="N157" s="11"/>
      <c r="O157" s="11"/>
      <c r="P157" s="11"/>
      <c r="Q157" s="11"/>
      <c r="R157" s="11"/>
      <c r="S157" s="11"/>
      <c r="U157" s="11"/>
      <c r="V157" s="11"/>
      <c r="W157" s="11"/>
      <c r="X157" s="11"/>
      <c r="Y157" s="11"/>
      <c r="Z157" s="11"/>
      <c r="AA157" s="11"/>
      <c r="AB157" s="11"/>
      <c r="AD157" s="11"/>
    </row>
    <row r="158" spans="12:30">
      <c r="L158" s="11"/>
      <c r="M158" s="11"/>
      <c r="N158" s="11"/>
      <c r="O158" s="11"/>
      <c r="P158" s="11"/>
      <c r="Q158" s="11"/>
      <c r="R158" s="11"/>
      <c r="S158" s="11"/>
      <c r="U158" s="11"/>
      <c r="V158" s="11"/>
      <c r="W158" s="11"/>
      <c r="X158" s="11"/>
      <c r="Y158" s="11"/>
      <c r="Z158" s="11"/>
      <c r="AA158" s="11"/>
      <c r="AB158" s="11"/>
      <c r="AD158" s="11"/>
    </row>
    <row r="159" spans="12:30">
      <c r="L159" s="11"/>
      <c r="M159" s="11"/>
      <c r="N159" s="11"/>
      <c r="O159" s="11"/>
      <c r="P159" s="11"/>
      <c r="Q159" s="11"/>
      <c r="R159" s="11"/>
      <c r="S159" s="11"/>
      <c r="U159" s="11"/>
      <c r="V159" s="11"/>
      <c r="W159" s="11"/>
      <c r="X159" s="11"/>
      <c r="Y159" s="11"/>
      <c r="Z159" s="11"/>
      <c r="AA159" s="11"/>
      <c r="AB159" s="11"/>
      <c r="AD159" s="11"/>
    </row>
    <row r="160" spans="12:30">
      <c r="L160" s="11"/>
      <c r="M160" s="11"/>
      <c r="N160" s="11"/>
      <c r="O160" s="11"/>
      <c r="P160" s="11"/>
      <c r="Q160" s="11"/>
      <c r="R160" s="11"/>
      <c r="S160" s="11"/>
      <c r="U160" s="11"/>
      <c r="V160" s="11"/>
      <c r="W160" s="11"/>
      <c r="X160" s="11"/>
      <c r="Y160" s="11"/>
      <c r="Z160" s="11"/>
      <c r="AA160" s="11"/>
      <c r="AB160" s="11"/>
      <c r="AD160" s="11"/>
    </row>
    <row r="161" spans="12:30">
      <c r="L161" s="11"/>
      <c r="M161" s="11"/>
      <c r="N161" s="11"/>
      <c r="O161" s="11"/>
      <c r="P161" s="11"/>
      <c r="Q161" s="11"/>
      <c r="R161" s="11"/>
      <c r="S161" s="11"/>
      <c r="U161" s="11"/>
      <c r="V161" s="11"/>
      <c r="W161" s="11"/>
      <c r="X161" s="11"/>
      <c r="Y161" s="11"/>
      <c r="Z161" s="11"/>
      <c r="AA161" s="11"/>
      <c r="AB161" s="11"/>
      <c r="AD161" s="11"/>
    </row>
    <row r="162" spans="12:30">
      <c r="L162" s="11"/>
      <c r="M162" s="11"/>
      <c r="N162" s="11"/>
      <c r="O162" s="11"/>
      <c r="P162" s="11"/>
      <c r="Q162" s="11"/>
      <c r="R162" s="11"/>
      <c r="S162" s="11"/>
      <c r="U162" s="11"/>
      <c r="V162" s="11"/>
      <c r="W162" s="11"/>
      <c r="X162" s="11"/>
      <c r="Y162" s="11"/>
      <c r="Z162" s="11"/>
      <c r="AA162" s="11"/>
      <c r="AB162" s="11"/>
      <c r="AD162" s="11"/>
    </row>
    <row r="163" spans="12:30">
      <c r="L163" s="11"/>
      <c r="M163" s="11"/>
      <c r="N163" s="11"/>
      <c r="O163" s="11"/>
      <c r="P163" s="11"/>
      <c r="Q163" s="11"/>
      <c r="R163" s="11"/>
      <c r="S163" s="11"/>
      <c r="U163" s="11"/>
      <c r="V163" s="11"/>
      <c r="W163" s="11"/>
      <c r="X163" s="11"/>
      <c r="Y163" s="11"/>
      <c r="Z163" s="11"/>
      <c r="AA163" s="11"/>
      <c r="AB163" s="11"/>
      <c r="AD163" s="11"/>
    </row>
    <row r="164" spans="12:30">
      <c r="L164" s="11"/>
      <c r="M164" s="11"/>
      <c r="N164" s="11"/>
      <c r="O164" s="11"/>
      <c r="P164" s="11"/>
      <c r="Q164" s="11"/>
      <c r="R164" s="11"/>
      <c r="S164" s="11"/>
      <c r="U164" s="11"/>
      <c r="V164" s="11"/>
      <c r="W164" s="11"/>
      <c r="X164" s="11"/>
      <c r="Y164" s="11"/>
      <c r="Z164" s="11"/>
      <c r="AA164" s="11"/>
      <c r="AB164" s="11"/>
      <c r="AD164" s="11"/>
    </row>
    <row r="165" spans="12:30">
      <c r="L165" s="11"/>
      <c r="M165" s="11"/>
      <c r="N165" s="11"/>
      <c r="O165" s="11"/>
      <c r="P165" s="11"/>
      <c r="Q165" s="11"/>
      <c r="R165" s="11"/>
      <c r="S165" s="11"/>
      <c r="U165" s="11"/>
      <c r="V165" s="11"/>
      <c r="W165" s="11"/>
      <c r="X165" s="11"/>
      <c r="Y165" s="11"/>
      <c r="Z165" s="11"/>
      <c r="AA165" s="11"/>
      <c r="AB165" s="11"/>
      <c r="AD165" s="11"/>
    </row>
    <row r="166" spans="12:30">
      <c r="L166" s="11"/>
      <c r="M166" s="11"/>
      <c r="N166" s="11"/>
      <c r="O166" s="11"/>
      <c r="P166" s="11"/>
      <c r="Q166" s="11"/>
      <c r="R166" s="11"/>
      <c r="S166" s="11"/>
      <c r="U166" s="11"/>
      <c r="V166" s="11"/>
      <c r="W166" s="11"/>
      <c r="X166" s="11"/>
      <c r="Y166" s="11"/>
      <c r="Z166" s="11"/>
      <c r="AA166" s="11"/>
      <c r="AB166" s="11"/>
      <c r="AD166" s="11"/>
    </row>
    <row r="167" spans="12:30">
      <c r="L167" s="11"/>
      <c r="M167" s="11"/>
      <c r="N167" s="11"/>
      <c r="O167" s="11"/>
      <c r="P167" s="11"/>
      <c r="Q167" s="11"/>
      <c r="R167" s="11"/>
      <c r="S167" s="11"/>
      <c r="U167" s="11"/>
      <c r="V167" s="11"/>
      <c r="W167" s="11"/>
      <c r="X167" s="11"/>
      <c r="Y167" s="11"/>
      <c r="Z167" s="11"/>
      <c r="AA167" s="11"/>
      <c r="AB167" s="11"/>
      <c r="AD167" s="11"/>
    </row>
    <row r="168" spans="12:30">
      <c r="L168" s="11"/>
      <c r="M168" s="11"/>
      <c r="N168" s="11"/>
      <c r="O168" s="11"/>
      <c r="P168" s="11"/>
      <c r="Q168" s="11"/>
      <c r="R168" s="11"/>
      <c r="S168" s="11"/>
      <c r="U168" s="11"/>
      <c r="V168" s="11"/>
      <c r="W168" s="11"/>
      <c r="X168" s="11"/>
      <c r="Y168" s="11"/>
      <c r="Z168" s="11"/>
      <c r="AA168" s="11"/>
      <c r="AB168" s="11"/>
      <c r="AD168" s="11"/>
    </row>
    <row r="169" spans="12:30">
      <c r="L169" s="11"/>
      <c r="M169" s="11"/>
      <c r="N169" s="11"/>
      <c r="O169" s="11"/>
      <c r="P169" s="11"/>
      <c r="Q169" s="11"/>
      <c r="R169" s="11"/>
      <c r="S169" s="11"/>
      <c r="U169" s="11"/>
      <c r="V169" s="11"/>
      <c r="W169" s="11"/>
      <c r="X169" s="11"/>
      <c r="Y169" s="11"/>
      <c r="Z169" s="11"/>
      <c r="AA169" s="11"/>
      <c r="AB169" s="11"/>
      <c r="AD169" s="11"/>
    </row>
    <row r="170" spans="12:30">
      <c r="L170" s="11"/>
      <c r="M170" s="11"/>
      <c r="N170" s="11"/>
      <c r="O170" s="11"/>
      <c r="P170" s="11"/>
      <c r="Q170" s="11"/>
      <c r="R170" s="11"/>
      <c r="S170" s="11"/>
      <c r="U170" s="11"/>
      <c r="V170" s="11"/>
      <c r="W170" s="11"/>
      <c r="X170" s="11"/>
      <c r="Y170" s="11"/>
      <c r="Z170" s="11"/>
      <c r="AA170" s="11"/>
      <c r="AB170" s="11"/>
      <c r="AD170" s="11"/>
    </row>
  </sheetData>
  <mergeCells count="32">
    <mergeCell ref="O1:P1"/>
    <mergeCell ref="B4:O4"/>
    <mergeCell ref="D6:L6"/>
    <mergeCell ref="M6:U6"/>
    <mergeCell ref="V6:AD6"/>
    <mergeCell ref="B7:B8"/>
    <mergeCell ref="C7:C8"/>
    <mergeCell ref="D7:D8"/>
    <mergeCell ref="E7:E8"/>
    <mergeCell ref="F7:G7"/>
    <mergeCell ref="H7:H8"/>
    <mergeCell ref="J7:J8"/>
    <mergeCell ref="K7:K8"/>
    <mergeCell ref="L7:L8"/>
    <mergeCell ref="M7:M8"/>
    <mergeCell ref="N7:N8"/>
    <mergeCell ref="AC7:AC8"/>
    <mergeCell ref="AD7:AD8"/>
    <mergeCell ref="V7:V8"/>
    <mergeCell ref="W7:W8"/>
    <mergeCell ref="X7:Y7"/>
    <mergeCell ref="Z7:Z8"/>
    <mergeCell ref="AA7:AA8"/>
    <mergeCell ref="AB7:AB8"/>
    <mergeCell ref="O7:P7"/>
    <mergeCell ref="Q7:Q8"/>
    <mergeCell ref="R7:R8"/>
    <mergeCell ref="S7:S8"/>
    <mergeCell ref="T7:T8"/>
    <mergeCell ref="U7:U8"/>
    <mergeCell ref="I7:I8"/>
    <mergeCell ref="A6:A8"/>
  </mergeCells>
  <conditionalFormatting sqref="A1">
    <cfRule type="expression" dxfId="5" priority="4" stopIfTrue="1">
      <formula>HasError()</formula>
    </cfRule>
    <cfRule type="expression" dxfId="4" priority="5" stopIfTrue="1">
      <formula>LockedByCondition()</formula>
    </cfRule>
    <cfRule type="expression" dxfId="3" priority="6" stopIfTrue="1">
      <formula>Locked()</formula>
    </cfRule>
  </conditionalFormatting>
  <conditionalFormatting sqref="B1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27559055118110237" right="0.19685039370078741" top="0.51181102362204722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Zvyagina_I</cp:lastModifiedBy>
  <cp:lastPrinted>2024-10-08T14:19:22Z</cp:lastPrinted>
  <dcterms:created xsi:type="dcterms:W3CDTF">2006-09-28T05:33:49Z</dcterms:created>
  <dcterms:modified xsi:type="dcterms:W3CDTF">2024-10-08T14:19:23Z</dcterms:modified>
</cp:coreProperties>
</file>