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10" yWindow="0" windowWidth="14520" windowHeight="12810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Р,ПР'!$A$1:$F$89</definedName>
  </definedNames>
  <calcPr calcId="125725"/>
</workbook>
</file>

<file path=xl/calcChain.xml><?xml version="1.0" encoding="utf-8"?>
<calcChain xmlns="http://schemas.openxmlformats.org/spreadsheetml/2006/main">
  <c r="F43" i="1"/>
  <c r="F28"/>
  <c r="F30"/>
  <c r="F31"/>
  <c r="F32"/>
  <c r="F33"/>
  <c r="F34"/>
  <c r="F35"/>
  <c r="F36"/>
  <c r="F10"/>
  <c r="F11"/>
  <c r="F12"/>
  <c r="F13"/>
  <c r="F16"/>
  <c r="F17"/>
  <c r="F18"/>
  <c r="F19"/>
  <c r="F20"/>
  <c r="C26"/>
  <c r="C21"/>
  <c r="C17"/>
  <c r="C8"/>
  <c r="F65"/>
  <c r="F44"/>
  <c r="F45"/>
  <c r="F39"/>
  <c r="F40"/>
  <c r="F41"/>
  <c r="E29" l="1"/>
  <c r="E28" l="1"/>
  <c r="D85" l="1"/>
  <c r="D83"/>
  <c r="D79"/>
  <c r="D74"/>
  <c r="D68"/>
  <c r="D59"/>
  <c r="D55"/>
  <c r="D46"/>
  <c r="D42"/>
  <c r="D37"/>
  <c r="D26"/>
  <c r="D21"/>
  <c r="D17"/>
  <c r="E20"/>
  <c r="D8"/>
  <c r="E15"/>
  <c r="C85"/>
  <c r="C83"/>
  <c r="C79"/>
  <c r="C74"/>
  <c r="C68"/>
  <c r="C59"/>
  <c r="C55"/>
  <c r="C46"/>
  <c r="C42"/>
  <c r="C37"/>
  <c r="E11"/>
  <c r="E10"/>
  <c r="E9"/>
  <c r="F42" l="1"/>
  <c r="D7"/>
  <c r="E26"/>
  <c r="C7"/>
  <c r="F7" l="1"/>
  <c r="F86"/>
  <c r="F87"/>
  <c r="F88"/>
  <c r="F9"/>
  <c r="F23"/>
  <c r="F24"/>
  <c r="F25"/>
  <c r="F27"/>
  <c r="F38"/>
  <c r="F47"/>
  <c r="F48"/>
  <c r="F49"/>
  <c r="F50"/>
  <c r="F51"/>
  <c r="F52"/>
  <c r="F53"/>
  <c r="F54"/>
  <c r="F56"/>
  <c r="F57"/>
  <c r="F58"/>
  <c r="F60"/>
  <c r="F61"/>
  <c r="F62"/>
  <c r="F63"/>
  <c r="F64"/>
  <c r="F66"/>
  <c r="F67"/>
  <c r="F69"/>
  <c r="F70"/>
  <c r="F72"/>
  <c r="F73"/>
  <c r="F75"/>
  <c r="F76"/>
  <c r="F77"/>
  <c r="F78"/>
  <c r="F80"/>
  <c r="F81"/>
  <c r="F82"/>
  <c r="F84"/>
  <c r="F26"/>
  <c r="F21" l="1"/>
  <c r="E66"/>
  <c r="E49"/>
  <c r="E57"/>
  <c r="F46"/>
  <c r="E75"/>
  <c r="E18"/>
  <c r="E85"/>
  <c r="F79"/>
  <c r="F37"/>
  <c r="E12"/>
  <c r="E13"/>
  <c r="E14"/>
  <c r="E16"/>
  <c r="E19"/>
  <c r="E22"/>
  <c r="E23"/>
  <c r="E24"/>
  <c r="E25"/>
  <c r="E27"/>
  <c r="E30"/>
  <c r="E31"/>
  <c r="E32"/>
  <c r="E33"/>
  <c r="E34"/>
  <c r="E35"/>
  <c r="E36"/>
  <c r="E38"/>
  <c r="E39"/>
  <c r="E40"/>
  <c r="E41"/>
  <c r="E43"/>
  <c r="E44"/>
  <c r="E45"/>
  <c r="E47"/>
  <c r="E48"/>
  <c r="E50"/>
  <c r="E51"/>
  <c r="E52"/>
  <c r="E53"/>
  <c r="E54"/>
  <c r="E56"/>
  <c r="E58"/>
  <c r="E60"/>
  <c r="E61"/>
  <c r="E62"/>
  <c r="E63"/>
  <c r="E64"/>
  <c r="E65"/>
  <c r="E67"/>
  <c r="E69"/>
  <c r="E70"/>
  <c r="E71"/>
  <c r="E72"/>
  <c r="E73"/>
  <c r="E76"/>
  <c r="E77"/>
  <c r="E78"/>
  <c r="E80"/>
  <c r="E81"/>
  <c r="E82"/>
  <c r="E84"/>
  <c r="E86"/>
  <c r="E87"/>
  <c r="E88"/>
  <c r="F8"/>
  <c r="E83" l="1"/>
  <c r="F83"/>
  <c r="E74"/>
  <c r="F74"/>
  <c r="E59"/>
  <c r="F59"/>
  <c r="E55"/>
  <c r="F55"/>
  <c r="E42"/>
  <c r="E79"/>
  <c r="E68"/>
  <c r="E21"/>
  <c r="E46"/>
  <c r="E37"/>
  <c r="E17"/>
  <c r="E8"/>
  <c r="E7" l="1"/>
</calcChain>
</file>

<file path=xl/sharedStrings.xml><?xml version="1.0" encoding="utf-8"?>
<sst xmlns="http://schemas.openxmlformats.org/spreadsheetml/2006/main" count="179" uniqueCount="179">
  <si>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</si>
  <si>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</si>
  <si>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</si>
  <si>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</si>
  <si>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</si>
  <si>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</si>
  <si>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</si>
  <si>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</si>
  <si>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</si>
  <si>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</si>
  <si>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</si>
  <si>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</si>
  <si>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</si>
  <si>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</si>
  <si>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</si>
  <si>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</si>
  <si>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</si>
  <si>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</si>
  <si>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</si>
  <si>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</si>
  <si>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</si>
  <si>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</si>
  <si>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</si>
  <si>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</si>
  <si>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</si>
  <si>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</si>
  <si>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</si>
  <si>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</si>
  <si>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</si>
  <si>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</si>
  <si>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</si>
  <si>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</si>
  <si>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</si>
  <si>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</si>
  <si>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</si>
  <si>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</si>
  <si>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</si>
  <si>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</si>
  <si>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</si>
  <si>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</si>
  <si>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</si>
  <si>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</si>
  <si>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</si>
  <si>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</si>
  <si>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</si>
  <si>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</si>
  <si>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</si>
  <si>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</si>
  <si>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</si>
  <si>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</si>
  <si>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</si>
  <si>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</si>
  <si>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</si>
  <si>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</si>
  <si>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01 03</t>
  </si>
  <si>
    <t>01 04</t>
  </si>
  <si>
    <t>01 05</t>
  </si>
  <si>
    <t>01 06</t>
  </si>
  <si>
    <t>01 07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</si>
  <si>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</si>
  <si>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</si>
  <si>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</si>
  <si>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</si>
  <si>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</si>
  <si>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</si>
  <si>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</si>
  <si>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</si>
  <si>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</si>
  <si>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</si>
  <si>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</si>
  <si>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</si>
  <si>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</si>
  <si>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</si>
  <si>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</si>
  <si>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</si>
  <si>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</si>
  <si>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</si>
  <si>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</si>
  <si>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</si>
  <si>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</si>
  <si>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</si>
  <si>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</si>
  <si>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</si>
  <si>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</si>
  <si>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</si>
  <si>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</si>
  <si>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</si>
  <si>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</si>
  <si>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</si>
  <si>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</si>
  <si>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</si>
  <si>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</si>
  <si>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</si>
  <si>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</si>
  <si>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</si>
  <si>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</si>
  <si>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</si>
  <si>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</si>
  <si>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</si>
  <si>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</si>
  <si>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</si>
  <si>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</si>
  <si>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</si>
  <si>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</si>
  <si>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</si>
  <si>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</si>
  <si>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</si>
  <si>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</si>
  <si>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</si>
  <si>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</si>
  <si>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</si>
  <si>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</si>
  <si>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</si>
  <si>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</si>
  <si>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</si>
  <si>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</si>
  <si>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</si>
  <si>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</si>
  <si>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</si>
  <si>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</si>
  <si>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</si>
  <si>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</si>
  <si>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</si>
  <si>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</si>
  <si>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</si>
  <si>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</si>
  <si>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</si>
  <si>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</si>
  <si>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</si>
  <si>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</si>
  <si>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</si>
  <si>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</si>
  <si>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</si>
  <si>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</si>
  <si>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</si>
  <si>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</si>
  <si>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</si>
  <si>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</si>
  <si>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</si>
  <si>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</si>
  <si>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</si>
  <si>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</si>
  <si>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</si>
  <si>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</si>
  <si>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</si>
  <si>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</si>
  <si>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</si>
  <si>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</si>
  <si>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</si>
  <si>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</si>
  <si>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</si>
  <si>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</si>
  <si>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</si>
  <si>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</si>
  <si>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</si>
  <si>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</si>
  <si>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</si>
  <si>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</si>
  <si>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</si>
  <si>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>04 02</t>
  </si>
  <si>
    <t>Топливно-энергетический комплекс</t>
  </si>
  <si>
    <t>01 08</t>
  </si>
  <si>
    <t>Международные отношения и международное сотрудничество</t>
  </si>
  <si>
    <t>02 09</t>
  </si>
  <si>
    <t>Другие вопросы в области национальной обороны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</si>
  <si>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</si>
  <si>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</si>
  <si>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</si>
  <si>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</si>
  <si>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04 04</t>
  </si>
  <si>
    <t>Воспроизводство минерально-сырьевой базы</t>
  </si>
  <si>
    <t xml:space="preserve">за 2024 год в сравнении с соответствующим периодом прошлого года (по данным месячного отчета на 01.01.2025) </t>
  </si>
  <si>
    <t>Кассовое исполнение за 2023 год</t>
  </si>
  <si>
    <t>Кассовое исполнение по состоянию на 01.01.2025 года</t>
  </si>
  <si>
    <t>в 3,7 р.</t>
  </si>
  <si>
    <t>в 3,6 р.</t>
  </si>
  <si>
    <t>в 3,3 р.</t>
  </si>
  <si>
    <t>в 5,2 р.</t>
  </si>
  <si>
    <t>в 22,0 р.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</si>
</sst>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</borders>
  <cellStyleXfs count="8">
    <xf numFmtId="0" fontId="0" fillId="0" borderId="0"/>
    <xf numFmtId="0" fontId="7" fillId="0" borderId="0"/>
    <xf numFmtId="0" fontId="2" fillId="0" borderId="0"/>
    <xf numFmtId="4" fontId="15" fillId="0" borderId="2">
      <alignment horizontal="right" vertical="top" shrinkToFit="1"/>
    </xf>
    <xf numFmtId="49" fontId="16" fillId="0" borderId="3">
      <alignment horizontal="center" vertical="center" wrapText="1"/>
    </xf>
    <xf numFmtId="49" fontId="16" fillId="0" borderId="4">
      <alignment horizontal="center" vertical="center" wrapText="1"/>
    </xf>
    <xf numFmtId="0" fontId="18" fillId="3" borderId="5"/>
    <xf numFmtId="9" fontId="1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justify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/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165" fontId="5" fillId="0" borderId="1" xfId="2" applyNumberFormat="1" applyFont="1" applyFill="1" applyBorder="1" applyAlignment="1">
      <alignment wrapText="1"/>
    </xf>
    <xf numFmtId="0" fontId="5" fillId="0" borderId="1" xfId="2" quotePrefix="1" applyFont="1" applyFill="1" applyBorder="1" applyAlignment="1">
      <alignment horizontal="justify" wrapText="1"/>
    </xf>
    <xf numFmtId="166" fontId="6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49" fontId="17" fillId="2" borderId="1" xfId="4" applyNumberFormat="1" applyFont="1" applyFill="1" applyBorder="1" applyAlignment="1" applyProtection="1">
      <alignment horizontal="center" vertical="center" wrapText="1"/>
    </xf>
    <xf numFmtId="49" fontId="17" fillId="2" borderId="1" xfId="5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49" fontId="10" fillId="0" borderId="1" xfId="0" applyNumberFormat="1" applyFont="1" applyFill="1" applyBorder="1" applyAlignment="1">
      <alignment horizontal="center" wrapText="1"/>
    </xf>
    <xf numFmtId="165" fontId="6" fillId="4" borderId="1" xfId="6" applyNumberFormat="1" applyFont="1" applyFill="1" applyBorder="1" applyAlignment="1" applyProtection="1">
      <alignment horizontal="center"/>
    </xf>
    <xf numFmtId="165" fontId="6" fillId="4" borderId="1" xfId="6" applyNumberFormat="1" applyFont="1" applyFill="1" applyBorder="1" applyAlignment="1" applyProtection="1">
      <alignment horizontal="left"/>
    </xf>
    <xf numFmtId="165" fontId="6" fillId="4" borderId="1" xfId="6" applyNumberFormat="1" applyFont="1" applyFill="1" applyBorder="1" applyAlignment="1" applyProtection="1">
      <alignment horizontal="right"/>
    </xf>
    <xf numFmtId="49" fontId="5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5" fontId="6" fillId="4" borderId="1" xfId="6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5" fontId="8" fillId="0" borderId="0" xfId="0" applyNumberFormat="1" applyFont="1" applyFill="1"/>
    <xf numFmtId="165" fontId="12" fillId="0" borderId="0" xfId="0" applyNumberFormat="1" applyFont="1" applyFill="1" applyBorder="1" applyAlignment="1"/>
    <xf numFmtId="165" fontId="17" fillId="2" borderId="1" xfId="5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/>
    <xf numFmtId="165" fontId="0" fillId="0" borderId="0" xfId="0" applyNumberFormat="1" applyFont="1" applyFill="1"/>
    <xf numFmtId="165" fontId="14" fillId="0" borderId="1" xfId="0" applyNumberFormat="1" applyFont="1" applyFill="1" applyBorder="1" applyAlignment="1"/>
    <xf numFmtId="4" fontId="8" fillId="0" borderId="0" xfId="0" applyNumberFormat="1" applyFont="1" applyFill="1"/>
    <xf numFmtId="165" fontId="5" fillId="0" borderId="0" xfId="0" applyNumberFormat="1" applyFont="1" applyBorder="1" applyAlignment="1"/>
    <xf numFmtId="166" fontId="5" fillId="0" borderId="1" xfId="7" applyNumberFormat="1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8">
    <cellStyle name="ex67" xfId="3"/>
    <cellStyle name="Normal" xfId="1"/>
    <cellStyle name="xl_top_header" xfId="5"/>
    <cellStyle name="xl_top_left_header" xfId="4"/>
    <cellStyle name="xl_total_left" xfId="6"/>
    <cellStyle name="Обычный" xfId="0" builtinId="0"/>
    <cellStyle name="Обычный_Лист1" xfId="2"/>
    <cellStyle name="Процентный" xfId="7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89"/>
  <sheetViews>
    <sheetView tabSelected="1" zoomScaleNormal="100" zoomScaleSheetLayoutView="75" workbookViewId="0">
      <pane ySplit="6" topLeftCell="A7" activePane="bottomLeft" state="frozen"/>
      <selection activeCell="B1" sqref="B1"/>
      <selection pane="bottomLeft" activeCell="H33" sqref="H33"/>
    </sheetView>
  </sheetViews>
  <sheetFormatPr defaultRowHeight="12.75"/>
  <cols>
    <col min="1" max="1" width="17" style="3" customWidth="1"/>
    <col min="2" max="2" width="54" style="2" customWidth="1"/>
    <col min="3" max="3" width="18" style="44" customWidth="1"/>
    <col min="4" max="4" width="18.7109375" style="44" customWidth="1"/>
    <col min="5" max="5" width="18.5703125" style="48" customWidth="1"/>
    <col min="6" max="6" width="12.28515625" style="4" customWidth="1"/>
    <col min="7" max="7" width="10" style="2" bestFit="1" customWidth="1"/>
    <col min="8" max="8" width="17.28515625" style="2" customWidth="1"/>
    <col min="9" max="9" width="16.140625" style="2" customWidth="1"/>
    <col min="10" max="16384" width="9.140625" style="2"/>
  </cols>
  <sheetData>
    <row r="1" spans="1:6" s="1" customFormat="1">
      <c r="A1" s="53" t="s">
        <v>148</v>
      </c>
      <c r="B1" s="53"/>
      <c r="C1" s="53"/>
      <c r="D1" s="53"/>
      <c r="E1" s="53"/>
      <c r="F1" s="53"/>
    </row>
    <row r="2" spans="1:6" s="1" customFormat="1">
      <c r="A2" s="53" t="s">
        <v>149</v>
      </c>
      <c r="B2" s="53"/>
      <c r="C2" s="53"/>
      <c r="D2" s="53"/>
      <c r="E2" s="53"/>
      <c r="F2" s="53"/>
    </row>
    <row r="3" spans="1:6" s="1" customFormat="1">
      <c r="A3" s="53" t="s">
        <v>150</v>
      </c>
      <c r="B3" s="53"/>
      <c r="C3" s="53"/>
      <c r="D3" s="53"/>
      <c r="E3" s="53"/>
      <c r="F3" s="53"/>
    </row>
    <row r="4" spans="1:6" s="1" customFormat="1">
      <c r="A4" s="53" t="s">
        <v>171</v>
      </c>
      <c r="B4" s="53"/>
      <c r="C4" s="53"/>
      <c r="D4" s="53"/>
      <c r="E4" s="53"/>
      <c r="F4" s="53"/>
    </row>
    <row r="5" spans="1:6" s="1" customFormat="1">
      <c r="A5" s="13"/>
      <c r="C5" s="44"/>
      <c r="D5" s="45"/>
      <c r="E5" s="54" t="s">
        <v>143</v>
      </c>
      <c r="F5" s="54"/>
    </row>
    <row r="6" spans="1:6" ht="63" customHeight="1">
      <c r="A6" s="33" t="s">
        <v>1</v>
      </c>
      <c r="B6" s="34" t="s">
        <v>111</v>
      </c>
      <c r="C6" s="34" t="s">
        <v>172</v>
      </c>
      <c r="D6" s="34" t="s">
        <v>173</v>
      </c>
      <c r="E6" s="46" t="s">
        <v>146</v>
      </c>
      <c r="F6" s="34" t="s">
        <v>147</v>
      </c>
    </row>
    <row r="7" spans="1:6" ht="18.75" customHeight="1">
      <c r="A7" s="36"/>
      <c r="B7" s="24" t="s">
        <v>120</v>
      </c>
      <c r="C7" s="25">
        <f>C8+C17+C21+C26+C37+C42+C46+C55+C59+C68+C74+C79+C83+C85</f>
        <v>131784290799.37001</v>
      </c>
      <c r="D7" s="25">
        <f>D8+D17+D21+D26+D37+D42+D46+D55+D59+D68+D74+D79+D83+D85</f>
        <v>172658509986.84998</v>
      </c>
      <c r="E7" s="25">
        <f t="shared" ref="E7:E29" si="0">D7-C7</f>
        <v>40874219187.479965</v>
      </c>
      <c r="F7" s="30">
        <f>D7/C7</f>
        <v>1.310160026961843</v>
      </c>
    </row>
    <row r="8" spans="1:6" ht="18" customHeight="1">
      <c r="A8" s="37" t="s">
        <v>44</v>
      </c>
      <c r="B8" s="38" t="s">
        <v>53</v>
      </c>
      <c r="C8" s="39">
        <f>C9+C10+C11+C12+C13+C14+C15+C16</f>
        <v>9567139810.9599991</v>
      </c>
      <c r="D8" s="39">
        <f>SUM(D9:D16)</f>
        <v>10377781482.559999</v>
      </c>
      <c r="E8" s="39">
        <f t="shared" si="0"/>
        <v>810641671.60000038</v>
      </c>
      <c r="F8" s="35">
        <f t="shared" ref="F8:F20" si="1">D8/C8</f>
        <v>1.0847318725990958</v>
      </c>
    </row>
    <row r="9" spans="1:6" ht="30.75" customHeight="1">
      <c r="A9" s="40" t="s">
        <v>47</v>
      </c>
      <c r="B9" s="15" t="s">
        <v>52</v>
      </c>
      <c r="C9" s="26">
        <v>286619512.41000003</v>
      </c>
      <c r="D9" s="26">
        <v>309602341.05000001</v>
      </c>
      <c r="E9" s="26">
        <f t="shared" si="0"/>
        <v>22982828.639999986</v>
      </c>
      <c r="F9" s="31">
        <f t="shared" si="1"/>
        <v>1.0801858479443778</v>
      </c>
    </row>
    <row r="10" spans="1:6" ht="45" customHeight="1">
      <c r="A10" s="41" t="s">
        <v>54</v>
      </c>
      <c r="B10" s="16" t="s">
        <v>5</v>
      </c>
      <c r="C10" s="26">
        <v>335536928.33999997</v>
      </c>
      <c r="D10" s="26">
        <v>348034148.55000001</v>
      </c>
      <c r="E10" s="26">
        <f t="shared" si="0"/>
        <v>12497220.210000038</v>
      </c>
      <c r="F10" s="31">
        <f t="shared" si="1"/>
        <v>1.0372454390395343</v>
      </c>
    </row>
    <row r="11" spans="1:6" ht="60" customHeight="1">
      <c r="A11" s="40" t="s">
        <v>55</v>
      </c>
      <c r="B11" s="21" t="s">
        <v>6</v>
      </c>
      <c r="C11" s="26">
        <v>1811784515.48</v>
      </c>
      <c r="D11" s="26">
        <v>1926557625.8</v>
      </c>
      <c r="E11" s="26">
        <f t="shared" si="0"/>
        <v>114773110.31999993</v>
      </c>
      <c r="F11" s="31">
        <f t="shared" si="1"/>
        <v>1.0633481020173046</v>
      </c>
    </row>
    <row r="12" spans="1:6" ht="18" customHeight="1">
      <c r="A12" s="40" t="s">
        <v>56</v>
      </c>
      <c r="B12" s="15" t="s">
        <v>127</v>
      </c>
      <c r="C12" s="26">
        <v>384752837.98000002</v>
      </c>
      <c r="D12" s="26">
        <v>429805187.13</v>
      </c>
      <c r="E12" s="26">
        <f t="shared" si="0"/>
        <v>45052349.149999976</v>
      </c>
      <c r="F12" s="31">
        <f t="shared" si="1"/>
        <v>1.117094260789681</v>
      </c>
    </row>
    <row r="13" spans="1:6" ht="45">
      <c r="A13" s="40" t="s">
        <v>57</v>
      </c>
      <c r="B13" s="15" t="s">
        <v>7</v>
      </c>
      <c r="C13" s="26">
        <v>457825955.75</v>
      </c>
      <c r="D13" s="26">
        <v>470659310.63</v>
      </c>
      <c r="E13" s="26">
        <f t="shared" si="0"/>
        <v>12833354.879999995</v>
      </c>
      <c r="F13" s="31">
        <f t="shared" si="1"/>
        <v>1.0280310775717745</v>
      </c>
    </row>
    <row r="14" spans="1:6" ht="18.75" customHeight="1">
      <c r="A14" s="40" t="s">
        <v>58</v>
      </c>
      <c r="B14" s="15" t="s">
        <v>8</v>
      </c>
      <c r="C14" s="26">
        <v>119654301.41</v>
      </c>
      <c r="D14" s="26">
        <v>446233334.04000002</v>
      </c>
      <c r="E14" s="26">
        <f t="shared" si="0"/>
        <v>326579032.63</v>
      </c>
      <c r="F14" s="31" t="s">
        <v>174</v>
      </c>
    </row>
    <row r="15" spans="1:6" ht="27.75" hidden="1" customHeight="1">
      <c r="A15" s="40" t="s">
        <v>161</v>
      </c>
      <c r="B15" s="15" t="s">
        <v>162</v>
      </c>
      <c r="C15" s="26"/>
      <c r="D15" s="26"/>
      <c r="E15" s="26">
        <f t="shared" si="0"/>
        <v>0</v>
      </c>
      <c r="F15" s="31"/>
    </row>
    <row r="16" spans="1:6" ht="14.25" customHeight="1">
      <c r="A16" s="40" t="s">
        <v>59</v>
      </c>
      <c r="B16" s="17" t="s">
        <v>9</v>
      </c>
      <c r="C16" s="26">
        <v>6170965759.5900002</v>
      </c>
      <c r="D16" s="26">
        <v>6446889535.3599997</v>
      </c>
      <c r="E16" s="26">
        <f t="shared" si="0"/>
        <v>275923775.7699995</v>
      </c>
      <c r="F16" s="31">
        <f t="shared" si="1"/>
        <v>1.0447132242374217</v>
      </c>
    </row>
    <row r="17" spans="1:9" ht="18" customHeight="1">
      <c r="A17" s="37" t="s">
        <v>34</v>
      </c>
      <c r="B17" s="38" t="s">
        <v>128</v>
      </c>
      <c r="C17" s="39">
        <f>C18+C19+C20</f>
        <v>13667186351.08</v>
      </c>
      <c r="D17" s="39">
        <f>SUM(D18:D20)</f>
        <v>2794152959.8200002</v>
      </c>
      <c r="E17" s="39">
        <f t="shared" si="0"/>
        <v>-10873033391.26</v>
      </c>
      <c r="F17" s="35">
        <f t="shared" si="1"/>
        <v>0.20444244250750282</v>
      </c>
    </row>
    <row r="18" spans="1:9" ht="15.75" customHeight="1">
      <c r="A18" s="40" t="s">
        <v>60</v>
      </c>
      <c r="B18" s="18" t="s">
        <v>17</v>
      </c>
      <c r="C18" s="27">
        <v>169975078.68000001</v>
      </c>
      <c r="D18" s="27">
        <v>95344728.530000001</v>
      </c>
      <c r="E18" s="27">
        <f t="shared" si="0"/>
        <v>-74630350.150000006</v>
      </c>
      <c r="F18" s="31">
        <f t="shared" si="1"/>
        <v>0.56093357491246554</v>
      </c>
    </row>
    <row r="19" spans="1:9" ht="14.25" customHeight="1">
      <c r="A19" s="40" t="s">
        <v>61</v>
      </c>
      <c r="B19" s="15" t="s">
        <v>129</v>
      </c>
      <c r="C19" s="27">
        <v>1005290.33</v>
      </c>
      <c r="D19" s="27">
        <v>739</v>
      </c>
      <c r="E19" s="27">
        <f t="shared" si="0"/>
        <v>-1004551.33</v>
      </c>
      <c r="F19" s="31">
        <f t="shared" si="1"/>
        <v>7.3511102011694477E-4</v>
      </c>
    </row>
    <row r="20" spans="1:9" ht="14.25" customHeight="1">
      <c r="A20" s="40" t="s">
        <v>163</v>
      </c>
      <c r="B20" s="15" t="s">
        <v>164</v>
      </c>
      <c r="C20" s="27">
        <v>13496205982.07</v>
      </c>
      <c r="D20" s="27">
        <v>2698807492.29</v>
      </c>
      <c r="E20" s="27">
        <f t="shared" si="0"/>
        <v>-10797398489.779999</v>
      </c>
      <c r="F20" s="31">
        <f t="shared" si="1"/>
        <v>0.19996786473735093</v>
      </c>
    </row>
    <row r="21" spans="1:9" ht="29.25" customHeight="1">
      <c r="A21" s="37" t="s">
        <v>35</v>
      </c>
      <c r="B21" s="42" t="s">
        <v>130</v>
      </c>
      <c r="C21" s="39">
        <f>C22+C23+C24+C25</f>
        <v>1357259018.5699999</v>
      </c>
      <c r="D21" s="39">
        <f>SUM(D22:D25)</f>
        <v>2483718174.46</v>
      </c>
      <c r="E21" s="39">
        <f t="shared" si="0"/>
        <v>1126459155.8900001</v>
      </c>
      <c r="F21" s="35">
        <f t="shared" ref="F21:F36" si="2">D21/C21</f>
        <v>1.8299514981870084</v>
      </c>
    </row>
    <row r="22" spans="1:9" ht="18" customHeight="1">
      <c r="A22" s="40" t="s">
        <v>62</v>
      </c>
      <c r="B22" s="15" t="s">
        <v>168</v>
      </c>
      <c r="C22" s="26">
        <v>133566102.06999999</v>
      </c>
      <c r="D22" s="26">
        <v>485932756.81</v>
      </c>
      <c r="E22" s="27">
        <f t="shared" si="0"/>
        <v>352366654.74000001</v>
      </c>
      <c r="F22" s="32" t="s">
        <v>175</v>
      </c>
      <c r="I22" s="44"/>
    </row>
    <row r="23" spans="1:9" ht="45.75" customHeight="1">
      <c r="A23" s="40" t="s">
        <v>63</v>
      </c>
      <c r="B23" s="15" t="s">
        <v>167</v>
      </c>
      <c r="C23" s="26">
        <v>1214265410.54</v>
      </c>
      <c r="D23" s="26">
        <v>1988779166.74</v>
      </c>
      <c r="E23" s="26">
        <f t="shared" si="0"/>
        <v>774513756.20000005</v>
      </c>
      <c r="F23" s="31">
        <f t="shared" si="2"/>
        <v>1.6378455232909612</v>
      </c>
      <c r="H23" s="44"/>
      <c r="I23" s="51"/>
    </row>
    <row r="24" spans="1:9" ht="15.75" customHeight="1">
      <c r="A24" s="40" t="s">
        <v>122</v>
      </c>
      <c r="B24" s="15" t="s">
        <v>123</v>
      </c>
      <c r="C24" s="26">
        <v>786000</v>
      </c>
      <c r="D24" s="26">
        <v>384000</v>
      </c>
      <c r="E24" s="26">
        <f t="shared" si="0"/>
        <v>-402000</v>
      </c>
      <c r="F24" s="31">
        <f t="shared" si="2"/>
        <v>0.48854961832061067</v>
      </c>
      <c r="I24" s="50"/>
    </row>
    <row r="25" spans="1:9" s="5" customFormat="1" ht="30">
      <c r="A25" s="40" t="s">
        <v>121</v>
      </c>
      <c r="B25" s="15" t="s">
        <v>144</v>
      </c>
      <c r="C25" s="26">
        <v>8641505.9600000009</v>
      </c>
      <c r="D25" s="26">
        <v>8622250.9100000001</v>
      </c>
      <c r="E25" s="27">
        <f t="shared" si="0"/>
        <v>-19255.050000000745</v>
      </c>
      <c r="F25" s="32">
        <f t="shared" si="2"/>
        <v>0.99777179462825938</v>
      </c>
    </row>
    <row r="26" spans="1:9" ht="18" customHeight="1">
      <c r="A26" s="37" t="s">
        <v>36</v>
      </c>
      <c r="B26" s="38" t="s">
        <v>131</v>
      </c>
      <c r="C26" s="39">
        <f>C27+C30+C31+C32+C33+C34+C35+C36+C28+C29</f>
        <v>25873491108.180004</v>
      </c>
      <c r="D26" s="39">
        <f>SUM(D27:D36)</f>
        <v>22238925570.990002</v>
      </c>
      <c r="E26" s="39">
        <f>D26-C26</f>
        <v>-3634565537.1900024</v>
      </c>
      <c r="F26" s="35">
        <f t="shared" si="2"/>
        <v>0.8595255073235587</v>
      </c>
    </row>
    <row r="27" spans="1:9" ht="15">
      <c r="A27" s="40" t="s">
        <v>64</v>
      </c>
      <c r="B27" s="15" t="s">
        <v>132</v>
      </c>
      <c r="C27" s="27">
        <v>332575123.29000002</v>
      </c>
      <c r="D27" s="27">
        <v>343003416.32999998</v>
      </c>
      <c r="E27" s="27">
        <f t="shared" si="0"/>
        <v>10428293.039999962</v>
      </c>
      <c r="F27" s="32">
        <f t="shared" si="2"/>
        <v>1.0313562028838419</v>
      </c>
    </row>
    <row r="28" spans="1:9" ht="15">
      <c r="A28" s="40" t="s">
        <v>159</v>
      </c>
      <c r="B28" s="29" t="s">
        <v>160</v>
      </c>
      <c r="C28" s="27">
        <v>13000000</v>
      </c>
      <c r="D28" s="27">
        <v>12000000</v>
      </c>
      <c r="E28" s="27">
        <f t="shared" si="0"/>
        <v>-1000000</v>
      </c>
      <c r="F28" s="32">
        <f t="shared" si="2"/>
        <v>0.92307692307692313</v>
      </c>
    </row>
    <row r="29" spans="1:9" ht="15">
      <c r="A29" s="40" t="s">
        <v>169</v>
      </c>
      <c r="B29" s="15" t="s">
        <v>170</v>
      </c>
      <c r="C29" s="27">
        <v>52080</v>
      </c>
      <c r="D29" s="27">
        <v>1148140</v>
      </c>
      <c r="E29" s="27">
        <f t="shared" si="0"/>
        <v>1096060</v>
      </c>
      <c r="F29" s="32" t="s">
        <v>178</v>
      </c>
    </row>
    <row r="30" spans="1:9" ht="15.75" customHeight="1">
      <c r="A30" s="40" t="s">
        <v>65</v>
      </c>
      <c r="B30" s="15" t="s">
        <v>133</v>
      </c>
      <c r="C30" s="27">
        <v>4863421628.04</v>
      </c>
      <c r="D30" s="27">
        <v>2987548475.23</v>
      </c>
      <c r="E30" s="27">
        <f t="shared" ref="E30:E60" si="3">D30-C30</f>
        <v>-1875873152.8099999</v>
      </c>
      <c r="F30" s="32">
        <f t="shared" si="2"/>
        <v>0.61428942496067473</v>
      </c>
    </row>
    <row r="31" spans="1:9" ht="15">
      <c r="A31" s="40" t="s">
        <v>66</v>
      </c>
      <c r="B31" s="15" t="s">
        <v>112</v>
      </c>
      <c r="C31" s="27">
        <v>129491555.52</v>
      </c>
      <c r="D31" s="27">
        <v>161899668.78</v>
      </c>
      <c r="E31" s="27">
        <f t="shared" si="3"/>
        <v>32408113.260000005</v>
      </c>
      <c r="F31" s="32">
        <f t="shared" si="2"/>
        <v>1.2502720206723794</v>
      </c>
    </row>
    <row r="32" spans="1:9" s="5" customFormat="1" ht="15">
      <c r="A32" s="41" t="s">
        <v>67</v>
      </c>
      <c r="B32" s="19" t="s">
        <v>4</v>
      </c>
      <c r="C32" s="27">
        <v>177641570.31</v>
      </c>
      <c r="D32" s="27">
        <v>190816647.16999999</v>
      </c>
      <c r="E32" s="27">
        <f t="shared" si="3"/>
        <v>13175076.859999985</v>
      </c>
      <c r="F32" s="32">
        <f t="shared" si="2"/>
        <v>1.0741666313634153</v>
      </c>
    </row>
    <row r="33" spans="1:252" ht="15">
      <c r="A33" s="40" t="s">
        <v>68</v>
      </c>
      <c r="B33" s="15" t="s">
        <v>134</v>
      </c>
      <c r="C33" s="27">
        <v>5864622599.6000004</v>
      </c>
      <c r="D33" s="27">
        <v>7112602481.71</v>
      </c>
      <c r="E33" s="27">
        <f t="shared" si="3"/>
        <v>1247979882.1099997</v>
      </c>
      <c r="F33" s="32">
        <f t="shared" si="2"/>
        <v>1.212797986727248</v>
      </c>
    </row>
    <row r="34" spans="1:252" ht="15.75" customHeight="1">
      <c r="A34" s="40" t="s">
        <v>69</v>
      </c>
      <c r="B34" s="15" t="s">
        <v>18</v>
      </c>
      <c r="C34" s="27">
        <v>12323479418.73</v>
      </c>
      <c r="D34" s="27">
        <v>10341696307.290001</v>
      </c>
      <c r="E34" s="27">
        <f t="shared" si="3"/>
        <v>-1981783111.4399986</v>
      </c>
      <c r="F34" s="32">
        <f t="shared" si="2"/>
        <v>0.83918639824821228</v>
      </c>
    </row>
    <row r="35" spans="1:252" s="5" customFormat="1" ht="15.75" customHeight="1">
      <c r="A35" s="40" t="s">
        <v>70</v>
      </c>
      <c r="B35" s="15" t="s">
        <v>135</v>
      </c>
      <c r="C35" s="27">
        <v>354637946.69999999</v>
      </c>
      <c r="D35" s="27">
        <v>370082686.01999998</v>
      </c>
      <c r="E35" s="27">
        <f t="shared" si="3"/>
        <v>15444739.319999993</v>
      </c>
      <c r="F35" s="32">
        <f t="shared" si="2"/>
        <v>1.0435507239530271</v>
      </c>
    </row>
    <row r="36" spans="1:252" ht="15.75" customHeight="1">
      <c r="A36" s="43" t="s">
        <v>71</v>
      </c>
      <c r="B36" s="19" t="s">
        <v>136</v>
      </c>
      <c r="C36" s="27">
        <v>1814569185.99</v>
      </c>
      <c r="D36" s="27">
        <v>718127748.46000004</v>
      </c>
      <c r="E36" s="27">
        <f t="shared" si="3"/>
        <v>-1096441437.53</v>
      </c>
      <c r="F36" s="32">
        <f t="shared" si="2"/>
        <v>0.39575660933986434</v>
      </c>
    </row>
    <row r="37" spans="1:252" ht="18" customHeight="1">
      <c r="A37" s="37" t="s">
        <v>37</v>
      </c>
      <c r="B37" s="38" t="s">
        <v>137</v>
      </c>
      <c r="C37" s="39">
        <f>C38+C39+C40+C41</f>
        <v>5539047191.9499998</v>
      </c>
      <c r="D37" s="39">
        <f>SUM(D38:D41)</f>
        <v>6069631322.249999</v>
      </c>
      <c r="E37" s="39">
        <f t="shared" si="3"/>
        <v>530584130.29999924</v>
      </c>
      <c r="F37" s="35">
        <f t="shared" ref="F37:F60" si="4">D37/C37</f>
        <v>1.0957897833170851</v>
      </c>
    </row>
    <row r="38" spans="1:252" s="10" customFormat="1" ht="15.75">
      <c r="A38" s="40" t="s">
        <v>72</v>
      </c>
      <c r="B38" s="15" t="s">
        <v>138</v>
      </c>
      <c r="C38" s="27">
        <v>424088991.25999999</v>
      </c>
      <c r="D38" s="27">
        <v>385182112.41000003</v>
      </c>
      <c r="E38" s="27">
        <f t="shared" si="3"/>
        <v>-38906878.849999964</v>
      </c>
      <c r="F38" s="32">
        <f t="shared" si="4"/>
        <v>0.90825774860506348</v>
      </c>
      <c r="G38" s="6"/>
      <c r="H38" s="7"/>
      <c r="I38" s="8"/>
      <c r="J38" s="8"/>
      <c r="K38" s="9"/>
      <c r="L38" s="9"/>
      <c r="M38" s="9"/>
      <c r="N38" s="9"/>
      <c r="O38" s="9"/>
      <c r="P38" s="9"/>
      <c r="Q38" s="6"/>
      <c r="R38" s="7"/>
      <c r="S38" s="8"/>
      <c r="T38" s="8"/>
      <c r="U38" s="9"/>
      <c r="V38" s="9"/>
      <c r="W38" s="9"/>
      <c r="X38" s="9"/>
      <c r="Y38" s="9"/>
      <c r="Z38" s="9"/>
      <c r="AA38" s="6"/>
      <c r="AB38" s="7"/>
      <c r="AC38" s="8"/>
      <c r="AD38" s="8"/>
      <c r="AE38" s="9"/>
      <c r="AF38" s="9"/>
      <c r="AG38" s="9"/>
      <c r="AH38" s="9"/>
      <c r="AI38" s="9"/>
      <c r="AJ38" s="9"/>
      <c r="AK38" s="6"/>
      <c r="AL38" s="7"/>
      <c r="AM38" s="8"/>
      <c r="AN38" s="8"/>
      <c r="AO38" s="9"/>
      <c r="AP38" s="9"/>
      <c r="AQ38" s="9"/>
      <c r="AR38" s="9"/>
      <c r="AS38" s="9"/>
      <c r="AT38" s="9"/>
      <c r="AU38" s="6"/>
      <c r="AV38" s="7"/>
      <c r="AW38" s="8"/>
      <c r="AX38" s="8"/>
      <c r="AY38" s="9"/>
      <c r="AZ38" s="9"/>
      <c r="BA38" s="9"/>
      <c r="BB38" s="9"/>
      <c r="BC38" s="9"/>
      <c r="BD38" s="9"/>
      <c r="BE38" s="6"/>
      <c r="BF38" s="7"/>
      <c r="BG38" s="8"/>
      <c r="BH38" s="8"/>
      <c r="BI38" s="9"/>
      <c r="BJ38" s="9"/>
      <c r="BK38" s="9"/>
      <c r="BL38" s="9"/>
      <c r="BM38" s="9"/>
      <c r="BN38" s="9"/>
      <c r="BO38" s="6"/>
      <c r="BP38" s="7"/>
      <c r="BQ38" s="8"/>
      <c r="BR38" s="8"/>
      <c r="BS38" s="9"/>
      <c r="BT38" s="9"/>
      <c r="BU38" s="9"/>
      <c r="BV38" s="9"/>
      <c r="BW38" s="9"/>
      <c r="BX38" s="9"/>
      <c r="BY38" s="6"/>
      <c r="BZ38" s="7"/>
      <c r="CA38" s="8"/>
      <c r="CB38" s="8"/>
      <c r="CC38" s="9"/>
      <c r="CD38" s="9"/>
      <c r="CE38" s="9"/>
      <c r="CF38" s="9"/>
      <c r="CG38" s="9"/>
      <c r="CH38" s="9"/>
      <c r="CI38" s="6"/>
      <c r="CJ38" s="7"/>
      <c r="CK38" s="8"/>
      <c r="CL38" s="8"/>
      <c r="CM38" s="9"/>
      <c r="CN38" s="9"/>
      <c r="CO38" s="9"/>
      <c r="CP38" s="9"/>
      <c r="CQ38" s="9"/>
      <c r="CR38" s="9"/>
      <c r="CS38" s="6"/>
      <c r="CT38" s="7"/>
      <c r="CU38" s="8"/>
      <c r="CV38" s="8"/>
      <c r="CW38" s="9"/>
      <c r="CX38" s="9"/>
      <c r="CY38" s="9"/>
      <c r="CZ38" s="9"/>
      <c r="DA38" s="9"/>
      <c r="DB38" s="9"/>
      <c r="DC38" s="6"/>
      <c r="DD38" s="7"/>
      <c r="DE38" s="8"/>
      <c r="DF38" s="8"/>
      <c r="DG38" s="9"/>
      <c r="DH38" s="9"/>
      <c r="DI38" s="9"/>
      <c r="DJ38" s="9"/>
      <c r="DK38" s="9"/>
      <c r="DL38" s="9"/>
      <c r="DM38" s="6"/>
      <c r="DN38" s="7"/>
      <c r="DO38" s="8"/>
      <c r="DP38" s="8"/>
      <c r="DQ38" s="9"/>
      <c r="DR38" s="9"/>
      <c r="DS38" s="9"/>
      <c r="DT38" s="9"/>
      <c r="DU38" s="9"/>
      <c r="DV38" s="9"/>
      <c r="DW38" s="6"/>
      <c r="DX38" s="7"/>
      <c r="DY38" s="8"/>
      <c r="DZ38" s="8"/>
      <c r="EA38" s="9"/>
      <c r="EB38" s="9"/>
      <c r="EC38" s="9"/>
      <c r="ED38" s="9"/>
      <c r="EE38" s="9"/>
      <c r="EF38" s="9"/>
      <c r="EG38" s="6"/>
      <c r="EH38" s="7"/>
      <c r="EI38" s="8"/>
      <c r="EJ38" s="8"/>
      <c r="EK38" s="9"/>
      <c r="EL38" s="9"/>
      <c r="EM38" s="9"/>
      <c r="EN38" s="9"/>
      <c r="EO38" s="9"/>
      <c r="EP38" s="9"/>
      <c r="EQ38" s="6"/>
      <c r="ER38" s="7"/>
      <c r="ES38" s="8"/>
      <c r="ET38" s="8"/>
      <c r="EU38" s="9"/>
      <c r="EV38" s="9"/>
      <c r="EW38" s="9"/>
      <c r="EX38" s="9"/>
      <c r="EY38" s="9"/>
      <c r="EZ38" s="9"/>
      <c r="FA38" s="6"/>
      <c r="FB38" s="7"/>
      <c r="FC38" s="8"/>
      <c r="FD38" s="8"/>
      <c r="FE38" s="9"/>
      <c r="FF38" s="9"/>
      <c r="FG38" s="9"/>
      <c r="FH38" s="9"/>
      <c r="FI38" s="9"/>
      <c r="FJ38" s="9"/>
      <c r="FK38" s="6"/>
      <c r="FL38" s="7"/>
      <c r="FM38" s="8"/>
      <c r="FN38" s="8"/>
      <c r="FO38" s="9"/>
      <c r="FP38" s="9"/>
      <c r="FQ38" s="9"/>
      <c r="FR38" s="9"/>
      <c r="FS38" s="9"/>
      <c r="FT38" s="9"/>
      <c r="FU38" s="6"/>
      <c r="FV38" s="7"/>
      <c r="FW38" s="8"/>
      <c r="FX38" s="8"/>
      <c r="FY38" s="9"/>
      <c r="FZ38" s="9"/>
      <c r="GA38" s="9"/>
      <c r="GB38" s="9"/>
      <c r="GC38" s="9"/>
      <c r="GD38" s="9"/>
      <c r="GE38" s="6"/>
      <c r="GF38" s="7"/>
      <c r="GG38" s="8"/>
      <c r="GH38" s="8"/>
      <c r="GI38" s="9"/>
      <c r="GJ38" s="9"/>
      <c r="GK38" s="9"/>
      <c r="GL38" s="9"/>
      <c r="GM38" s="9"/>
      <c r="GN38" s="9"/>
      <c r="GO38" s="6"/>
      <c r="GP38" s="7"/>
      <c r="GQ38" s="8"/>
      <c r="GR38" s="8"/>
      <c r="GS38" s="9"/>
      <c r="GT38" s="9"/>
      <c r="GU38" s="9"/>
      <c r="GV38" s="9"/>
      <c r="GW38" s="9"/>
      <c r="GX38" s="9"/>
      <c r="GY38" s="6"/>
      <c r="GZ38" s="7"/>
      <c r="HA38" s="8"/>
      <c r="HB38" s="8"/>
      <c r="HC38" s="9"/>
      <c r="HD38" s="9"/>
      <c r="HE38" s="9"/>
      <c r="HF38" s="9"/>
      <c r="HG38" s="9"/>
      <c r="HH38" s="9"/>
      <c r="HI38" s="6"/>
      <c r="HJ38" s="7"/>
      <c r="HK38" s="8"/>
      <c r="HL38" s="8"/>
      <c r="HM38" s="9"/>
      <c r="HN38" s="9"/>
      <c r="HO38" s="9"/>
      <c r="HP38" s="9"/>
      <c r="HQ38" s="9"/>
      <c r="HR38" s="9"/>
      <c r="HS38" s="6"/>
      <c r="HT38" s="7"/>
      <c r="HU38" s="8"/>
      <c r="HV38" s="8"/>
      <c r="HW38" s="9"/>
      <c r="HX38" s="9"/>
      <c r="HY38" s="9"/>
      <c r="HZ38" s="9"/>
      <c r="IA38" s="9"/>
      <c r="IB38" s="9"/>
      <c r="IC38" s="6"/>
      <c r="ID38" s="7"/>
      <c r="IE38" s="8"/>
      <c r="IF38" s="8"/>
      <c r="IG38" s="9"/>
      <c r="IH38" s="9"/>
      <c r="II38" s="9"/>
      <c r="IJ38" s="9"/>
      <c r="IK38" s="9"/>
      <c r="IL38" s="9"/>
      <c r="IM38" s="6"/>
      <c r="IN38" s="7"/>
      <c r="IO38" s="8"/>
      <c r="IP38" s="8"/>
      <c r="IQ38" s="9"/>
      <c r="IR38" s="9"/>
    </row>
    <row r="39" spans="1:252" s="10" customFormat="1" ht="15">
      <c r="A39" s="40" t="s">
        <v>73</v>
      </c>
      <c r="B39" s="15" t="s">
        <v>3</v>
      </c>
      <c r="C39" s="27">
        <v>2215349365.5999999</v>
      </c>
      <c r="D39" s="27">
        <v>3099872855.8699999</v>
      </c>
      <c r="E39" s="27">
        <f t="shared" si="3"/>
        <v>884523490.26999998</v>
      </c>
      <c r="F39" s="32">
        <f t="shared" si="4"/>
        <v>1.3992704284050645</v>
      </c>
    </row>
    <row r="40" spans="1:252" s="10" customFormat="1" ht="15.75" customHeight="1">
      <c r="A40" s="40" t="s">
        <v>74</v>
      </c>
      <c r="B40" s="15" t="s">
        <v>10</v>
      </c>
      <c r="C40" s="27">
        <v>2390134864.6199999</v>
      </c>
      <c r="D40" s="27">
        <v>2065316413.28</v>
      </c>
      <c r="E40" s="27">
        <f t="shared" si="3"/>
        <v>-324818451.33999991</v>
      </c>
      <c r="F40" s="32">
        <f t="shared" si="4"/>
        <v>0.86410036682526625</v>
      </c>
    </row>
    <row r="41" spans="1:252" s="10" customFormat="1" ht="27.75" customHeight="1">
      <c r="A41" s="40" t="s">
        <v>75</v>
      </c>
      <c r="B41" s="15" t="s">
        <v>139</v>
      </c>
      <c r="C41" s="27">
        <v>509473970.47000003</v>
      </c>
      <c r="D41" s="27">
        <v>519259940.69</v>
      </c>
      <c r="E41" s="27">
        <f t="shared" si="3"/>
        <v>9785970.219999969</v>
      </c>
      <c r="F41" s="32">
        <f t="shared" si="4"/>
        <v>1.0192079886063115</v>
      </c>
    </row>
    <row r="42" spans="1:252" ht="18" customHeight="1">
      <c r="A42" s="37" t="s">
        <v>38</v>
      </c>
      <c r="B42" s="38" t="s">
        <v>11</v>
      </c>
      <c r="C42" s="39">
        <f>C43+C44+C45</f>
        <v>2126951152.8600001</v>
      </c>
      <c r="D42" s="39">
        <f>SUM(D43:D45)</f>
        <v>611935347.94000006</v>
      </c>
      <c r="E42" s="39">
        <f t="shared" si="3"/>
        <v>-1515015804.9200001</v>
      </c>
      <c r="F42" s="35">
        <f>D42/C42</f>
        <v>0.28770540739365946</v>
      </c>
    </row>
    <row r="43" spans="1:252" s="10" customFormat="1" ht="15">
      <c r="A43" s="40" t="s">
        <v>76</v>
      </c>
      <c r="B43" s="15" t="s">
        <v>12</v>
      </c>
      <c r="C43" s="28">
        <v>1710000</v>
      </c>
      <c r="D43" s="28"/>
      <c r="E43" s="28">
        <f t="shared" si="3"/>
        <v>-1710000</v>
      </c>
      <c r="F43" s="52">
        <f>D43/C43</f>
        <v>0</v>
      </c>
    </row>
    <row r="44" spans="1:252" s="10" customFormat="1" ht="30">
      <c r="A44" s="40" t="s">
        <v>77</v>
      </c>
      <c r="B44" s="15" t="s">
        <v>13</v>
      </c>
      <c r="C44" s="27">
        <v>317634536.98000002</v>
      </c>
      <c r="D44" s="27">
        <v>229484682.88999999</v>
      </c>
      <c r="E44" s="27">
        <f t="shared" si="3"/>
        <v>-88149854.090000033</v>
      </c>
      <c r="F44" s="52">
        <f t="shared" ref="F44:F45" si="5">D44/C44</f>
        <v>0.72248026008723853</v>
      </c>
    </row>
    <row r="45" spans="1:252" s="10" customFormat="1" ht="15" customHeight="1">
      <c r="A45" s="40" t="s">
        <v>78</v>
      </c>
      <c r="B45" s="15" t="s">
        <v>14</v>
      </c>
      <c r="C45" s="27">
        <v>1807606615.8800001</v>
      </c>
      <c r="D45" s="27">
        <v>382450665.05000001</v>
      </c>
      <c r="E45" s="27">
        <f t="shared" si="3"/>
        <v>-1425155950.8300002</v>
      </c>
      <c r="F45" s="52">
        <f t="shared" si="5"/>
        <v>0.21157848266881393</v>
      </c>
      <c r="G45" s="6"/>
      <c r="H45" s="7"/>
      <c r="I45" s="8"/>
      <c r="J45" s="8"/>
      <c r="K45" s="9"/>
      <c r="L45" s="9"/>
      <c r="M45" s="9"/>
      <c r="N45" s="9"/>
      <c r="O45" s="9"/>
      <c r="P45" s="9"/>
      <c r="Q45" s="6"/>
      <c r="R45" s="7"/>
      <c r="S45" s="8"/>
      <c r="T45" s="8"/>
      <c r="U45" s="9"/>
      <c r="V45" s="9"/>
      <c r="W45" s="9"/>
      <c r="X45" s="9"/>
      <c r="Y45" s="9"/>
      <c r="Z45" s="9"/>
      <c r="AA45" s="6"/>
      <c r="AB45" s="7"/>
      <c r="AC45" s="8"/>
      <c r="AD45" s="8"/>
      <c r="AE45" s="9"/>
      <c r="AF45" s="9"/>
      <c r="AG45" s="9"/>
      <c r="AH45" s="9"/>
      <c r="AI45" s="9"/>
      <c r="AJ45" s="9"/>
      <c r="AK45" s="6"/>
      <c r="AL45" s="7"/>
      <c r="AM45" s="8"/>
      <c r="AN45" s="8"/>
      <c r="AO45" s="9"/>
      <c r="AP45" s="9"/>
      <c r="AQ45" s="9"/>
      <c r="AR45" s="9"/>
      <c r="AS45" s="9"/>
      <c r="AT45" s="9"/>
      <c r="AU45" s="6"/>
      <c r="AV45" s="7"/>
      <c r="AW45" s="8"/>
      <c r="AX45" s="8"/>
      <c r="AY45" s="9"/>
      <c r="AZ45" s="9"/>
      <c r="BA45" s="9"/>
      <c r="BB45" s="9"/>
      <c r="BC45" s="9"/>
      <c r="BD45" s="9"/>
      <c r="BE45" s="6"/>
      <c r="BF45" s="7"/>
      <c r="BG45" s="8"/>
      <c r="BH45" s="8"/>
      <c r="BI45" s="9"/>
      <c r="BJ45" s="9"/>
      <c r="BK45" s="9"/>
      <c r="BL45" s="9"/>
      <c r="BM45" s="9"/>
      <c r="BN45" s="9"/>
      <c r="BO45" s="6"/>
      <c r="BP45" s="7"/>
      <c r="BQ45" s="8"/>
      <c r="BR45" s="8"/>
      <c r="BS45" s="9"/>
      <c r="BT45" s="9"/>
      <c r="BU45" s="9"/>
      <c r="BV45" s="9"/>
      <c r="BW45" s="9"/>
      <c r="BX45" s="9"/>
      <c r="BY45" s="6"/>
      <c r="BZ45" s="7"/>
      <c r="CA45" s="8"/>
      <c r="CB45" s="8"/>
      <c r="CC45" s="9"/>
      <c r="CD45" s="9"/>
      <c r="CE45" s="9"/>
      <c r="CF45" s="9"/>
      <c r="CG45" s="9"/>
      <c r="CH45" s="9"/>
      <c r="CI45" s="6"/>
      <c r="CJ45" s="7"/>
      <c r="CK45" s="8"/>
      <c r="CL45" s="8"/>
      <c r="CM45" s="9"/>
      <c r="CN45" s="9"/>
      <c r="CO45" s="9"/>
      <c r="CP45" s="9"/>
      <c r="CQ45" s="9"/>
      <c r="CR45" s="9"/>
      <c r="CS45" s="6"/>
      <c r="CT45" s="7"/>
      <c r="CU45" s="8"/>
      <c r="CV45" s="8"/>
      <c r="CW45" s="9"/>
      <c r="CX45" s="9"/>
      <c r="CY45" s="9"/>
      <c r="CZ45" s="9"/>
      <c r="DA45" s="9"/>
      <c r="DB45" s="9"/>
      <c r="DC45" s="6"/>
      <c r="DD45" s="7"/>
      <c r="DE45" s="8"/>
      <c r="DF45" s="8"/>
      <c r="DG45" s="9"/>
      <c r="DH45" s="9"/>
      <c r="DI45" s="9"/>
      <c r="DJ45" s="9"/>
      <c r="DK45" s="9"/>
      <c r="DL45" s="9"/>
      <c r="DM45" s="6"/>
      <c r="DN45" s="7"/>
      <c r="DO45" s="8"/>
      <c r="DP45" s="8"/>
      <c r="DQ45" s="9"/>
      <c r="DR45" s="9"/>
      <c r="DS45" s="9"/>
      <c r="DT45" s="9"/>
      <c r="DU45" s="9"/>
      <c r="DV45" s="9"/>
      <c r="DW45" s="6"/>
      <c r="DX45" s="7"/>
      <c r="DY45" s="8"/>
      <c r="DZ45" s="8"/>
      <c r="EA45" s="9"/>
      <c r="EB45" s="9"/>
      <c r="EC45" s="9"/>
      <c r="ED45" s="9"/>
      <c r="EE45" s="9"/>
      <c r="EF45" s="9"/>
      <c r="EG45" s="6"/>
      <c r="EH45" s="7"/>
      <c r="EI45" s="8"/>
      <c r="EJ45" s="8"/>
      <c r="EK45" s="9"/>
      <c r="EL45" s="9"/>
      <c r="EM45" s="9"/>
      <c r="EN45" s="9"/>
      <c r="EO45" s="9"/>
      <c r="EP45" s="9"/>
      <c r="EQ45" s="6"/>
      <c r="ER45" s="7"/>
      <c r="ES45" s="8"/>
      <c r="ET45" s="8"/>
      <c r="EU45" s="9"/>
      <c r="EV45" s="9"/>
      <c r="EW45" s="9"/>
      <c r="EX45" s="9"/>
      <c r="EY45" s="9"/>
      <c r="EZ45" s="9"/>
      <c r="FA45" s="6"/>
      <c r="FB45" s="7"/>
      <c r="FC45" s="8"/>
      <c r="FD45" s="8"/>
      <c r="FE45" s="9"/>
      <c r="FF45" s="9"/>
      <c r="FG45" s="9"/>
      <c r="FH45" s="9"/>
      <c r="FI45" s="9"/>
      <c r="FJ45" s="9"/>
      <c r="FK45" s="6"/>
      <c r="FL45" s="7"/>
      <c r="FM45" s="8"/>
      <c r="FN45" s="8"/>
      <c r="FO45" s="9"/>
      <c r="FP45" s="9"/>
      <c r="FQ45" s="9"/>
      <c r="FR45" s="9"/>
      <c r="FS45" s="9"/>
      <c r="FT45" s="9"/>
      <c r="FU45" s="6"/>
      <c r="FV45" s="7"/>
      <c r="FW45" s="8"/>
      <c r="FX45" s="8"/>
      <c r="FY45" s="9"/>
      <c r="FZ45" s="9"/>
      <c r="GA45" s="9"/>
      <c r="GB45" s="9"/>
      <c r="GC45" s="9"/>
      <c r="GD45" s="9"/>
      <c r="GE45" s="6"/>
      <c r="GF45" s="7"/>
      <c r="GG45" s="8"/>
      <c r="GH45" s="8"/>
      <c r="GI45" s="9"/>
      <c r="GJ45" s="9"/>
      <c r="GK45" s="9"/>
      <c r="GL45" s="9"/>
      <c r="GM45" s="9"/>
      <c r="GN45" s="9"/>
      <c r="GO45" s="6"/>
      <c r="GP45" s="7"/>
      <c r="GQ45" s="8"/>
      <c r="GR45" s="8"/>
      <c r="GS45" s="9"/>
      <c r="GT45" s="9"/>
      <c r="GU45" s="9"/>
      <c r="GV45" s="9"/>
      <c r="GW45" s="9"/>
      <c r="GX45" s="9"/>
      <c r="GY45" s="6"/>
      <c r="GZ45" s="7"/>
      <c r="HA45" s="8"/>
      <c r="HB45" s="8"/>
      <c r="HC45" s="9"/>
      <c r="HD45" s="9"/>
      <c r="HE45" s="9"/>
      <c r="HF45" s="9"/>
      <c r="HG45" s="9"/>
      <c r="HH45" s="9"/>
      <c r="HI45" s="6"/>
      <c r="HJ45" s="7"/>
      <c r="HK45" s="8"/>
      <c r="HL45" s="8"/>
      <c r="HM45" s="9"/>
      <c r="HN45" s="9"/>
      <c r="HO45" s="9"/>
      <c r="HP45" s="9"/>
      <c r="HQ45" s="9"/>
      <c r="HR45" s="9"/>
      <c r="HS45" s="6"/>
      <c r="HT45" s="7"/>
      <c r="HU45" s="8"/>
      <c r="HV45" s="8"/>
      <c r="HW45" s="9"/>
      <c r="HX45" s="9"/>
      <c r="HY45" s="9"/>
      <c r="HZ45" s="9"/>
      <c r="IA45" s="9"/>
      <c r="IB45" s="9"/>
      <c r="IC45" s="6"/>
      <c r="ID45" s="7"/>
      <c r="IE45" s="8"/>
      <c r="IF45" s="8"/>
      <c r="IG45" s="9"/>
      <c r="IH45" s="9"/>
      <c r="II45" s="9"/>
      <c r="IJ45" s="9"/>
      <c r="IK45" s="9"/>
      <c r="IL45" s="9"/>
      <c r="IM45" s="6"/>
      <c r="IN45" s="7"/>
      <c r="IO45" s="8"/>
      <c r="IP45" s="8"/>
      <c r="IQ45" s="9"/>
      <c r="IR45" s="9"/>
    </row>
    <row r="46" spans="1:252" ht="18" customHeight="1">
      <c r="A46" s="37" t="s">
        <v>39</v>
      </c>
      <c r="B46" s="38" t="s">
        <v>140</v>
      </c>
      <c r="C46" s="39">
        <f>C47+C48+C49+C50+C51+C52+C53+C54</f>
        <v>33855825443.000004</v>
      </c>
      <c r="D46" s="39">
        <f>SUM(D47:D54)</f>
        <v>35562964212.32</v>
      </c>
      <c r="E46" s="39">
        <f t="shared" si="3"/>
        <v>1707138769.3199959</v>
      </c>
      <c r="F46" s="35">
        <f t="shared" si="4"/>
        <v>1.0504237822289741</v>
      </c>
    </row>
    <row r="47" spans="1:252" s="10" customFormat="1" ht="15">
      <c r="A47" s="40" t="s">
        <v>79</v>
      </c>
      <c r="B47" s="20" t="s">
        <v>19</v>
      </c>
      <c r="C47" s="27">
        <v>6756799805.9200001</v>
      </c>
      <c r="D47" s="27">
        <v>6829046639.9899998</v>
      </c>
      <c r="E47" s="27">
        <f t="shared" si="3"/>
        <v>72246834.069999695</v>
      </c>
      <c r="F47" s="32">
        <f t="shared" si="4"/>
        <v>1.0106924633177232</v>
      </c>
    </row>
    <row r="48" spans="1:252" s="10" customFormat="1" ht="15">
      <c r="A48" s="40" t="s">
        <v>80</v>
      </c>
      <c r="B48" s="15" t="s">
        <v>141</v>
      </c>
      <c r="C48" s="27">
        <v>20390662833.110001</v>
      </c>
      <c r="D48" s="27">
        <v>21298710852.360001</v>
      </c>
      <c r="E48" s="27">
        <f t="shared" si="3"/>
        <v>908048019.25</v>
      </c>
      <c r="F48" s="32">
        <f t="shared" si="4"/>
        <v>1.0445325405398558</v>
      </c>
    </row>
    <row r="49" spans="1:252" s="10" customFormat="1" ht="15">
      <c r="A49" s="40" t="s">
        <v>152</v>
      </c>
      <c r="B49" s="15" t="s">
        <v>151</v>
      </c>
      <c r="C49" s="27">
        <v>2338008699.8400002</v>
      </c>
      <c r="D49" s="27">
        <v>2782116641.5599999</v>
      </c>
      <c r="E49" s="27">
        <f t="shared" si="3"/>
        <v>444107941.71999979</v>
      </c>
      <c r="F49" s="32">
        <f t="shared" si="4"/>
        <v>1.1899513640605324</v>
      </c>
    </row>
    <row r="50" spans="1:252" s="10" customFormat="1" ht="15">
      <c r="A50" s="40" t="s">
        <v>81</v>
      </c>
      <c r="B50" s="15" t="s">
        <v>142</v>
      </c>
      <c r="C50" s="27">
        <v>2561174662.9200001</v>
      </c>
      <c r="D50" s="27">
        <v>2768283585.5799999</v>
      </c>
      <c r="E50" s="27">
        <f t="shared" si="3"/>
        <v>207108922.65999985</v>
      </c>
      <c r="F50" s="32">
        <f t="shared" si="4"/>
        <v>1.0808648178737934</v>
      </c>
    </row>
    <row r="51" spans="1:252" s="10" customFormat="1" ht="30">
      <c r="A51" s="40" t="s">
        <v>82</v>
      </c>
      <c r="B51" s="15" t="s">
        <v>48</v>
      </c>
      <c r="C51" s="27">
        <v>147025925.22999999</v>
      </c>
      <c r="D51" s="27">
        <v>160061749.47999999</v>
      </c>
      <c r="E51" s="27">
        <f t="shared" si="3"/>
        <v>13035824.25</v>
      </c>
      <c r="F51" s="32">
        <f t="shared" si="4"/>
        <v>1.0886634396594166</v>
      </c>
    </row>
    <row r="52" spans="1:252" s="10" customFormat="1" ht="15">
      <c r="A52" s="40" t="s">
        <v>83</v>
      </c>
      <c r="B52" s="15" t="s">
        <v>157</v>
      </c>
      <c r="C52" s="27">
        <v>65097563</v>
      </c>
      <c r="D52" s="27">
        <v>73651669</v>
      </c>
      <c r="E52" s="27">
        <f t="shared" si="3"/>
        <v>8554106</v>
      </c>
      <c r="F52" s="32">
        <f t="shared" si="4"/>
        <v>1.1314043968128269</v>
      </c>
    </row>
    <row r="53" spans="1:252" s="11" customFormat="1" ht="14.25" customHeight="1">
      <c r="A53" s="40" t="s">
        <v>84</v>
      </c>
      <c r="B53" s="15" t="s">
        <v>156</v>
      </c>
      <c r="C53" s="27">
        <v>336133082.82999998</v>
      </c>
      <c r="D53" s="27">
        <v>476923902.81</v>
      </c>
      <c r="E53" s="27">
        <f t="shared" si="3"/>
        <v>140790819.98000002</v>
      </c>
      <c r="F53" s="32">
        <f t="shared" si="4"/>
        <v>1.4188543977719839</v>
      </c>
      <c r="G53" s="6"/>
      <c r="H53" s="7"/>
      <c r="I53" s="8"/>
      <c r="J53" s="8"/>
      <c r="K53" s="9"/>
      <c r="L53" s="9"/>
      <c r="M53" s="9"/>
      <c r="N53" s="9"/>
      <c r="O53" s="9"/>
      <c r="P53" s="9"/>
      <c r="Q53" s="6"/>
      <c r="R53" s="7"/>
      <c r="S53" s="8"/>
      <c r="T53" s="8"/>
      <c r="U53" s="9"/>
      <c r="V53" s="9"/>
      <c r="W53" s="9"/>
      <c r="X53" s="9"/>
      <c r="Y53" s="9"/>
      <c r="Z53" s="9"/>
      <c r="AA53" s="6"/>
      <c r="AB53" s="7"/>
      <c r="AC53" s="8"/>
      <c r="AD53" s="8"/>
      <c r="AE53" s="9"/>
      <c r="AF53" s="9"/>
      <c r="AG53" s="9"/>
      <c r="AH53" s="9"/>
      <c r="AI53" s="9"/>
      <c r="AJ53" s="9"/>
      <c r="AK53" s="6"/>
      <c r="AL53" s="7"/>
      <c r="AM53" s="8"/>
      <c r="AN53" s="8"/>
      <c r="AO53" s="9"/>
      <c r="AP53" s="9"/>
      <c r="AQ53" s="9"/>
      <c r="AR53" s="9"/>
      <c r="AS53" s="9"/>
      <c r="AT53" s="9"/>
      <c r="AU53" s="6"/>
      <c r="AV53" s="7"/>
      <c r="AW53" s="8"/>
      <c r="AX53" s="8"/>
      <c r="AY53" s="9"/>
      <c r="AZ53" s="9"/>
      <c r="BA53" s="9"/>
      <c r="BB53" s="9"/>
      <c r="BC53" s="9"/>
      <c r="BD53" s="9"/>
      <c r="BE53" s="6"/>
      <c r="BF53" s="7"/>
      <c r="BG53" s="8"/>
      <c r="BH53" s="8"/>
      <c r="BI53" s="9"/>
      <c r="BJ53" s="9"/>
      <c r="BK53" s="9"/>
      <c r="BL53" s="9"/>
      <c r="BM53" s="9"/>
      <c r="BN53" s="9"/>
      <c r="BO53" s="6"/>
      <c r="BP53" s="7"/>
      <c r="BQ53" s="8"/>
      <c r="BR53" s="8"/>
      <c r="BS53" s="9"/>
      <c r="BT53" s="9"/>
      <c r="BU53" s="9"/>
      <c r="BV53" s="9"/>
      <c r="BW53" s="9"/>
      <c r="BX53" s="9"/>
      <c r="BY53" s="6"/>
      <c r="BZ53" s="7"/>
      <c r="CA53" s="8"/>
      <c r="CB53" s="8"/>
      <c r="CC53" s="9"/>
      <c r="CD53" s="9"/>
      <c r="CE53" s="9"/>
      <c r="CF53" s="9"/>
      <c r="CG53" s="9"/>
      <c r="CH53" s="9"/>
      <c r="CI53" s="6"/>
      <c r="CJ53" s="7"/>
      <c r="CK53" s="8"/>
      <c r="CL53" s="8"/>
      <c r="CM53" s="9"/>
      <c r="CN53" s="9"/>
      <c r="CO53" s="9"/>
      <c r="CP53" s="9"/>
      <c r="CQ53" s="9"/>
      <c r="CR53" s="9"/>
      <c r="CS53" s="6"/>
      <c r="CT53" s="7"/>
      <c r="CU53" s="8"/>
      <c r="CV53" s="8"/>
      <c r="CW53" s="9"/>
      <c r="CX53" s="9"/>
      <c r="CY53" s="9"/>
      <c r="CZ53" s="9"/>
      <c r="DA53" s="9"/>
      <c r="DB53" s="9"/>
      <c r="DC53" s="6"/>
      <c r="DD53" s="7"/>
      <c r="DE53" s="8"/>
      <c r="DF53" s="8"/>
      <c r="DG53" s="9"/>
      <c r="DH53" s="9"/>
      <c r="DI53" s="9"/>
      <c r="DJ53" s="9"/>
      <c r="DK53" s="9"/>
      <c r="DL53" s="9"/>
      <c r="DM53" s="6"/>
      <c r="DN53" s="7"/>
      <c r="DO53" s="8"/>
      <c r="DP53" s="8"/>
      <c r="DQ53" s="9"/>
      <c r="DR53" s="9"/>
      <c r="DS53" s="9"/>
      <c r="DT53" s="9"/>
      <c r="DU53" s="9"/>
      <c r="DV53" s="9"/>
      <c r="DW53" s="6"/>
      <c r="DX53" s="7"/>
      <c r="DY53" s="8"/>
      <c r="DZ53" s="8"/>
      <c r="EA53" s="9"/>
      <c r="EB53" s="9"/>
      <c r="EC53" s="9"/>
      <c r="ED53" s="9"/>
      <c r="EE53" s="9"/>
      <c r="EF53" s="9"/>
      <c r="EG53" s="6"/>
      <c r="EH53" s="7"/>
      <c r="EI53" s="8"/>
      <c r="EJ53" s="8"/>
      <c r="EK53" s="9"/>
      <c r="EL53" s="9"/>
      <c r="EM53" s="9"/>
      <c r="EN53" s="9"/>
      <c r="EO53" s="9"/>
      <c r="EP53" s="9"/>
      <c r="EQ53" s="6"/>
      <c r="ER53" s="7"/>
      <c r="ES53" s="8"/>
      <c r="ET53" s="8"/>
      <c r="EU53" s="9"/>
      <c r="EV53" s="9"/>
      <c r="EW53" s="9"/>
      <c r="EX53" s="9"/>
      <c r="EY53" s="9"/>
      <c r="EZ53" s="9"/>
      <c r="FA53" s="6"/>
      <c r="FB53" s="7"/>
      <c r="FC53" s="8"/>
      <c r="FD53" s="8"/>
      <c r="FE53" s="9"/>
      <c r="FF53" s="9"/>
      <c r="FG53" s="9"/>
      <c r="FH53" s="9"/>
      <c r="FI53" s="9"/>
      <c r="FJ53" s="9"/>
      <c r="FK53" s="6"/>
      <c r="FL53" s="7"/>
      <c r="FM53" s="8"/>
      <c r="FN53" s="8"/>
      <c r="FO53" s="9"/>
      <c r="FP53" s="9"/>
      <c r="FQ53" s="9"/>
      <c r="FR53" s="9"/>
      <c r="FS53" s="9"/>
      <c r="FT53" s="9"/>
      <c r="FU53" s="6"/>
      <c r="FV53" s="7"/>
      <c r="FW53" s="8"/>
      <c r="FX53" s="8"/>
      <c r="FY53" s="9"/>
      <c r="FZ53" s="9"/>
      <c r="GA53" s="9"/>
      <c r="GB53" s="9"/>
      <c r="GC53" s="9"/>
      <c r="GD53" s="9"/>
      <c r="GE53" s="6"/>
      <c r="GF53" s="7"/>
      <c r="GG53" s="8"/>
      <c r="GH53" s="8"/>
      <c r="GI53" s="9"/>
      <c r="GJ53" s="9"/>
      <c r="GK53" s="9"/>
      <c r="GL53" s="9"/>
      <c r="GM53" s="9"/>
      <c r="GN53" s="9"/>
      <c r="GO53" s="6"/>
      <c r="GP53" s="7"/>
      <c r="GQ53" s="8"/>
      <c r="GR53" s="8"/>
      <c r="GS53" s="9"/>
      <c r="GT53" s="9"/>
      <c r="GU53" s="9"/>
      <c r="GV53" s="9"/>
      <c r="GW53" s="9"/>
      <c r="GX53" s="9"/>
      <c r="GY53" s="6"/>
      <c r="GZ53" s="7"/>
      <c r="HA53" s="8"/>
      <c r="HB53" s="8"/>
      <c r="HC53" s="9"/>
      <c r="HD53" s="9"/>
      <c r="HE53" s="9"/>
      <c r="HF53" s="9"/>
      <c r="HG53" s="9"/>
      <c r="HH53" s="9"/>
      <c r="HI53" s="6"/>
      <c r="HJ53" s="7"/>
      <c r="HK53" s="8"/>
      <c r="HL53" s="8"/>
      <c r="HM53" s="9"/>
      <c r="HN53" s="9"/>
      <c r="HO53" s="9"/>
      <c r="HP53" s="9"/>
      <c r="HQ53" s="9"/>
      <c r="HR53" s="9"/>
      <c r="HS53" s="6"/>
      <c r="HT53" s="7"/>
      <c r="HU53" s="8"/>
      <c r="HV53" s="8"/>
      <c r="HW53" s="9"/>
      <c r="HX53" s="9"/>
      <c r="HY53" s="9"/>
      <c r="HZ53" s="9"/>
      <c r="IA53" s="9"/>
      <c r="IB53" s="9"/>
      <c r="IC53" s="6"/>
      <c r="ID53" s="7"/>
      <c r="IE53" s="8"/>
      <c r="IF53" s="8"/>
      <c r="IG53" s="9"/>
      <c r="IH53" s="9"/>
      <c r="II53" s="9"/>
      <c r="IJ53" s="9"/>
      <c r="IK53" s="9"/>
      <c r="IL53" s="9"/>
      <c r="IM53" s="6"/>
      <c r="IN53" s="7"/>
      <c r="IO53" s="8"/>
      <c r="IP53" s="8"/>
      <c r="IQ53" s="9"/>
      <c r="IR53" s="9"/>
    </row>
    <row r="54" spans="1:252" s="10" customFormat="1" ht="15">
      <c r="A54" s="40" t="s">
        <v>85</v>
      </c>
      <c r="B54" s="15" t="s">
        <v>2</v>
      </c>
      <c r="C54" s="26">
        <v>1260922870.1500001</v>
      </c>
      <c r="D54" s="26">
        <v>1174169171.54</v>
      </c>
      <c r="E54" s="26">
        <f t="shared" si="3"/>
        <v>-86753698.610000134</v>
      </c>
      <c r="F54" s="31">
        <f t="shared" si="4"/>
        <v>0.9311982511668776</v>
      </c>
    </row>
    <row r="55" spans="1:252" ht="18" customHeight="1">
      <c r="A55" s="37" t="s">
        <v>45</v>
      </c>
      <c r="B55" s="38" t="s">
        <v>20</v>
      </c>
      <c r="C55" s="39">
        <f>C56+C57+C58</f>
        <v>4841935338.1300001</v>
      </c>
      <c r="D55" s="39">
        <f>SUM(D56:D58)</f>
        <v>4212737600.3899999</v>
      </c>
      <c r="E55" s="39">
        <f t="shared" si="3"/>
        <v>-629197737.74000025</v>
      </c>
      <c r="F55" s="35">
        <f t="shared" si="4"/>
        <v>0.8700524286672936</v>
      </c>
    </row>
    <row r="56" spans="1:252" s="10" customFormat="1" ht="15">
      <c r="A56" s="40" t="s">
        <v>86</v>
      </c>
      <c r="B56" s="21" t="s">
        <v>113</v>
      </c>
      <c r="C56" s="27">
        <v>4592003967.9200001</v>
      </c>
      <c r="D56" s="27">
        <v>3991409893.4000001</v>
      </c>
      <c r="E56" s="27">
        <f t="shared" si="3"/>
        <v>-600594074.51999998</v>
      </c>
      <c r="F56" s="32">
        <f t="shared" si="4"/>
        <v>0.86920872048112674</v>
      </c>
    </row>
    <row r="57" spans="1:252" s="10" customFormat="1" ht="15">
      <c r="A57" s="40" t="s">
        <v>153</v>
      </c>
      <c r="B57" s="21" t="s">
        <v>158</v>
      </c>
      <c r="C57" s="27">
        <v>45106446</v>
      </c>
      <c r="D57" s="27">
        <v>36483898.020000003</v>
      </c>
      <c r="E57" s="27">
        <f t="shared" si="3"/>
        <v>-8622547.9799999967</v>
      </c>
      <c r="F57" s="32">
        <f t="shared" si="4"/>
        <v>0.80884000526221911</v>
      </c>
    </row>
    <row r="58" spans="1:252" s="10" customFormat="1" ht="15">
      <c r="A58" s="40" t="s">
        <v>87</v>
      </c>
      <c r="B58" s="22" t="s">
        <v>21</v>
      </c>
      <c r="C58" s="27">
        <v>204824924.21000001</v>
      </c>
      <c r="D58" s="27">
        <v>184843808.97</v>
      </c>
      <c r="E58" s="27">
        <f t="shared" si="3"/>
        <v>-19981115.24000001</v>
      </c>
      <c r="F58" s="32">
        <f t="shared" si="4"/>
        <v>0.90244783286474428</v>
      </c>
    </row>
    <row r="59" spans="1:252" ht="18" customHeight="1">
      <c r="A59" s="37" t="s">
        <v>42</v>
      </c>
      <c r="B59" s="38" t="s">
        <v>22</v>
      </c>
      <c r="C59" s="39">
        <f>C60+C61+C62+C63+C64+C65+C66+C67</f>
        <v>10058760446.469999</v>
      </c>
      <c r="D59" s="39">
        <f>SUM(D60:D67)</f>
        <v>11060840616.779999</v>
      </c>
      <c r="E59" s="39">
        <f t="shared" si="3"/>
        <v>1002080170.3099995</v>
      </c>
      <c r="F59" s="35">
        <f t="shared" si="4"/>
        <v>1.0996226300092142</v>
      </c>
    </row>
    <row r="60" spans="1:252" s="10" customFormat="1" ht="15">
      <c r="A60" s="40" t="s">
        <v>88</v>
      </c>
      <c r="B60" s="15" t="s">
        <v>15</v>
      </c>
      <c r="C60" s="27">
        <v>2373332117.4699998</v>
      </c>
      <c r="D60" s="27">
        <v>3263622747.5</v>
      </c>
      <c r="E60" s="27">
        <f t="shared" si="3"/>
        <v>890290630.03000021</v>
      </c>
      <c r="F60" s="32">
        <f t="shared" si="4"/>
        <v>1.3751226486493853</v>
      </c>
    </row>
    <row r="61" spans="1:252" s="12" customFormat="1" ht="15">
      <c r="A61" s="40" t="s">
        <v>89</v>
      </c>
      <c r="B61" s="15" t="s">
        <v>16</v>
      </c>
      <c r="C61" s="27">
        <v>4938797344.5200005</v>
      </c>
      <c r="D61" s="27">
        <v>4571235127.5799999</v>
      </c>
      <c r="E61" s="27">
        <f t="shared" ref="E61:E88" si="6">D61-C61</f>
        <v>-367562216.94000053</v>
      </c>
      <c r="F61" s="32">
        <f t="shared" ref="F61:F84" si="7">D61/C61</f>
        <v>0.92557657435613538</v>
      </c>
    </row>
    <row r="62" spans="1:252" s="10" customFormat="1" ht="15.75">
      <c r="A62" s="40" t="s">
        <v>90</v>
      </c>
      <c r="B62" s="15" t="s">
        <v>124</v>
      </c>
      <c r="C62" s="27">
        <v>41394219</v>
      </c>
      <c r="D62" s="27">
        <v>39510384</v>
      </c>
      <c r="E62" s="27">
        <f t="shared" si="6"/>
        <v>-1883835</v>
      </c>
      <c r="F62" s="32">
        <f t="shared" si="7"/>
        <v>0.95449038427322419</v>
      </c>
      <c r="G62" s="6"/>
      <c r="H62" s="7"/>
      <c r="I62" s="8"/>
      <c r="J62" s="8"/>
      <c r="K62" s="9"/>
      <c r="L62" s="9"/>
      <c r="M62" s="9"/>
      <c r="N62" s="9"/>
      <c r="O62" s="9"/>
      <c r="P62" s="9"/>
      <c r="Q62" s="6"/>
      <c r="R62" s="7"/>
      <c r="S62" s="8"/>
      <c r="T62" s="8"/>
      <c r="U62" s="9"/>
      <c r="V62" s="9"/>
      <c r="W62" s="9"/>
      <c r="X62" s="9"/>
      <c r="Y62" s="9"/>
      <c r="Z62" s="9"/>
      <c r="AA62" s="6"/>
      <c r="AB62" s="7"/>
      <c r="AC62" s="8"/>
      <c r="AD62" s="8"/>
      <c r="AE62" s="9"/>
      <c r="AF62" s="9"/>
      <c r="AG62" s="9"/>
      <c r="AH62" s="9"/>
      <c r="AI62" s="9"/>
      <c r="AJ62" s="9"/>
      <c r="AK62" s="6"/>
      <c r="AL62" s="7"/>
      <c r="AM62" s="8"/>
      <c r="AN62" s="8"/>
      <c r="AO62" s="9"/>
      <c r="AP62" s="9"/>
      <c r="AQ62" s="9"/>
      <c r="AR62" s="9"/>
      <c r="AS62" s="9"/>
      <c r="AT62" s="9"/>
      <c r="AU62" s="6"/>
      <c r="AV62" s="7"/>
      <c r="AW62" s="8"/>
      <c r="AX62" s="8"/>
      <c r="AY62" s="9"/>
      <c r="AZ62" s="9"/>
      <c r="BA62" s="9"/>
      <c r="BB62" s="9"/>
      <c r="BC62" s="9"/>
      <c r="BD62" s="9"/>
      <c r="BE62" s="6"/>
      <c r="BF62" s="7"/>
      <c r="BG62" s="8"/>
      <c r="BH62" s="8"/>
      <c r="BI62" s="9"/>
      <c r="BJ62" s="9"/>
      <c r="BK62" s="9"/>
      <c r="BL62" s="9"/>
      <c r="BM62" s="9"/>
      <c r="BN62" s="9"/>
      <c r="BO62" s="6"/>
      <c r="BP62" s="7"/>
      <c r="BQ62" s="8"/>
      <c r="BR62" s="8"/>
      <c r="BS62" s="9"/>
      <c r="BT62" s="9"/>
      <c r="BU62" s="9"/>
      <c r="BV62" s="9"/>
      <c r="BW62" s="9"/>
      <c r="BX62" s="9"/>
      <c r="BY62" s="6"/>
      <c r="BZ62" s="7"/>
      <c r="CA62" s="8"/>
      <c r="CB62" s="8"/>
      <c r="CC62" s="9"/>
      <c r="CD62" s="9"/>
      <c r="CE62" s="9"/>
      <c r="CF62" s="9"/>
      <c r="CG62" s="9"/>
      <c r="CH62" s="9"/>
      <c r="CI62" s="6"/>
      <c r="CJ62" s="7"/>
      <c r="CK62" s="8"/>
      <c r="CL62" s="8"/>
      <c r="CM62" s="9"/>
      <c r="CN62" s="9"/>
      <c r="CO62" s="9"/>
      <c r="CP62" s="9"/>
      <c r="CQ62" s="9"/>
      <c r="CR62" s="9"/>
      <c r="CS62" s="6"/>
      <c r="CT62" s="7"/>
      <c r="CU62" s="8"/>
      <c r="CV62" s="8"/>
      <c r="CW62" s="9"/>
      <c r="CX62" s="9"/>
      <c r="CY62" s="9"/>
      <c r="CZ62" s="9"/>
      <c r="DA62" s="9"/>
      <c r="DB62" s="9"/>
      <c r="DC62" s="6"/>
      <c r="DD62" s="7"/>
      <c r="DE62" s="8"/>
      <c r="DF62" s="8"/>
      <c r="DG62" s="9"/>
      <c r="DH62" s="9"/>
      <c r="DI62" s="9"/>
      <c r="DJ62" s="9"/>
      <c r="DK62" s="9"/>
      <c r="DL62" s="9"/>
      <c r="DM62" s="6"/>
      <c r="DN62" s="7"/>
      <c r="DO62" s="8"/>
      <c r="DP62" s="8"/>
      <c r="DQ62" s="9"/>
      <c r="DR62" s="9"/>
      <c r="DS62" s="9"/>
      <c r="DT62" s="9"/>
      <c r="DU62" s="9"/>
      <c r="DV62" s="9"/>
      <c r="DW62" s="6"/>
      <c r="DX62" s="7"/>
      <c r="DY62" s="8"/>
      <c r="DZ62" s="8"/>
      <c r="EA62" s="9"/>
      <c r="EB62" s="9"/>
      <c r="EC62" s="9"/>
      <c r="ED62" s="9"/>
      <c r="EE62" s="9"/>
      <c r="EF62" s="9"/>
      <c r="EG62" s="6"/>
      <c r="EH62" s="7"/>
      <c r="EI62" s="8"/>
      <c r="EJ62" s="8"/>
      <c r="EK62" s="9"/>
      <c r="EL62" s="9"/>
      <c r="EM62" s="9"/>
      <c r="EN62" s="9"/>
      <c r="EO62" s="9"/>
      <c r="EP62" s="9"/>
      <c r="EQ62" s="6"/>
      <c r="ER62" s="7"/>
      <c r="ES62" s="8"/>
      <c r="ET62" s="8"/>
      <c r="EU62" s="9"/>
      <c r="EV62" s="9"/>
      <c r="EW62" s="9"/>
      <c r="EX62" s="9"/>
      <c r="EY62" s="9"/>
      <c r="EZ62" s="9"/>
      <c r="FA62" s="6"/>
      <c r="FB62" s="7"/>
      <c r="FC62" s="8"/>
      <c r="FD62" s="8"/>
      <c r="FE62" s="9"/>
      <c r="FF62" s="9"/>
      <c r="FG62" s="9"/>
      <c r="FH62" s="9"/>
      <c r="FI62" s="9"/>
      <c r="FJ62" s="9"/>
      <c r="FK62" s="6"/>
      <c r="FL62" s="7"/>
      <c r="FM62" s="8"/>
      <c r="FN62" s="8"/>
      <c r="FO62" s="9"/>
      <c r="FP62" s="9"/>
      <c r="FQ62" s="9"/>
      <c r="FR62" s="9"/>
      <c r="FS62" s="9"/>
      <c r="FT62" s="9"/>
      <c r="FU62" s="6"/>
      <c r="FV62" s="7"/>
      <c r="FW62" s="8"/>
      <c r="FX62" s="8"/>
      <c r="FY62" s="9"/>
      <c r="FZ62" s="9"/>
      <c r="GA62" s="9"/>
      <c r="GB62" s="9"/>
      <c r="GC62" s="9"/>
      <c r="GD62" s="9"/>
      <c r="GE62" s="6"/>
      <c r="GF62" s="7"/>
      <c r="GG62" s="8"/>
      <c r="GH62" s="8"/>
      <c r="GI62" s="9"/>
      <c r="GJ62" s="9"/>
      <c r="GK62" s="9"/>
      <c r="GL62" s="9"/>
      <c r="GM62" s="9"/>
      <c r="GN62" s="9"/>
      <c r="GO62" s="6"/>
      <c r="GP62" s="7"/>
      <c r="GQ62" s="8"/>
      <c r="GR62" s="8"/>
      <c r="GS62" s="9"/>
      <c r="GT62" s="9"/>
      <c r="GU62" s="9"/>
      <c r="GV62" s="9"/>
      <c r="GW62" s="9"/>
      <c r="GX62" s="9"/>
      <c r="GY62" s="6"/>
      <c r="GZ62" s="7"/>
      <c r="HA62" s="8"/>
      <c r="HB62" s="8"/>
      <c r="HC62" s="9"/>
      <c r="HD62" s="9"/>
      <c r="HE62" s="9"/>
      <c r="HF62" s="9"/>
      <c r="HG62" s="9"/>
      <c r="HH62" s="9"/>
      <c r="HI62" s="6"/>
      <c r="HJ62" s="7"/>
      <c r="HK62" s="8"/>
      <c r="HL62" s="8"/>
      <c r="HM62" s="9"/>
      <c r="HN62" s="9"/>
      <c r="HO62" s="9"/>
      <c r="HP62" s="9"/>
      <c r="HQ62" s="9"/>
      <c r="HR62" s="9"/>
      <c r="HS62" s="6"/>
      <c r="HT62" s="7"/>
      <c r="HU62" s="8"/>
      <c r="HV62" s="8"/>
      <c r="HW62" s="9"/>
      <c r="HX62" s="9"/>
      <c r="HY62" s="9"/>
      <c r="HZ62" s="9"/>
      <c r="IA62" s="9"/>
      <c r="IB62" s="9"/>
      <c r="IC62" s="6"/>
      <c r="ID62" s="7"/>
      <c r="IE62" s="8"/>
      <c r="IF62" s="8"/>
      <c r="IG62" s="9"/>
      <c r="IH62" s="9"/>
      <c r="II62" s="9"/>
      <c r="IJ62" s="9"/>
      <c r="IK62" s="9"/>
      <c r="IL62" s="9"/>
      <c r="IM62" s="6"/>
      <c r="IN62" s="7"/>
      <c r="IO62" s="8"/>
      <c r="IP62" s="8"/>
      <c r="IQ62" s="9"/>
      <c r="IR62" s="9"/>
    </row>
    <row r="63" spans="1:252" s="10" customFormat="1" ht="15">
      <c r="A63" s="40" t="s">
        <v>91</v>
      </c>
      <c r="B63" s="15" t="s">
        <v>125</v>
      </c>
      <c r="C63" s="27">
        <v>205307103.24000001</v>
      </c>
      <c r="D63" s="27">
        <v>321143757</v>
      </c>
      <c r="E63" s="27">
        <f t="shared" si="6"/>
        <v>115836653.75999999</v>
      </c>
      <c r="F63" s="32">
        <f t="shared" si="7"/>
        <v>1.5642116221599465</v>
      </c>
    </row>
    <row r="64" spans="1:252" s="10" customFormat="1" ht="15">
      <c r="A64" s="40" t="s">
        <v>145</v>
      </c>
      <c r="B64" s="15" t="s">
        <v>126</v>
      </c>
      <c r="C64" s="27">
        <v>6517240</v>
      </c>
      <c r="D64" s="27">
        <v>6517240</v>
      </c>
      <c r="E64" s="27">
        <f t="shared" si="6"/>
        <v>0</v>
      </c>
      <c r="F64" s="32">
        <f t="shared" si="7"/>
        <v>1</v>
      </c>
    </row>
    <row r="65" spans="1:252" s="10" customFormat="1" ht="30">
      <c r="A65" s="40" t="s">
        <v>92</v>
      </c>
      <c r="B65" s="15" t="s">
        <v>49</v>
      </c>
      <c r="C65" s="27">
        <v>217061384</v>
      </c>
      <c r="D65" s="27">
        <v>251741500</v>
      </c>
      <c r="E65" s="27">
        <f t="shared" si="6"/>
        <v>34680116</v>
      </c>
      <c r="F65" s="32">
        <f t="shared" si="7"/>
        <v>1.1597710074492107</v>
      </c>
      <c r="G65" s="6"/>
      <c r="H65" s="7"/>
      <c r="I65" s="8"/>
      <c r="J65" s="8"/>
      <c r="K65" s="9"/>
      <c r="L65" s="9"/>
      <c r="M65" s="9"/>
      <c r="N65" s="9"/>
      <c r="O65" s="9"/>
      <c r="P65" s="9"/>
      <c r="Q65" s="6"/>
      <c r="R65" s="7"/>
      <c r="S65" s="8"/>
      <c r="T65" s="8"/>
      <c r="U65" s="9"/>
      <c r="V65" s="9"/>
      <c r="W65" s="9"/>
      <c r="X65" s="9"/>
      <c r="Y65" s="9"/>
      <c r="Z65" s="9"/>
      <c r="AA65" s="6"/>
      <c r="AB65" s="7"/>
      <c r="AC65" s="8"/>
      <c r="AD65" s="8"/>
      <c r="AE65" s="9"/>
      <c r="AF65" s="9"/>
      <c r="AG65" s="9"/>
      <c r="AH65" s="9"/>
      <c r="AI65" s="9"/>
      <c r="AJ65" s="9"/>
      <c r="AK65" s="6"/>
      <c r="AL65" s="7"/>
      <c r="AM65" s="8"/>
      <c r="AN65" s="8"/>
      <c r="AO65" s="9"/>
      <c r="AP65" s="9"/>
      <c r="AQ65" s="9"/>
      <c r="AR65" s="9"/>
      <c r="AS65" s="9"/>
      <c r="AT65" s="9"/>
      <c r="AU65" s="6"/>
      <c r="AV65" s="7"/>
      <c r="AW65" s="8"/>
      <c r="AX65" s="8"/>
      <c r="AY65" s="9"/>
      <c r="AZ65" s="9"/>
      <c r="BA65" s="9"/>
      <c r="BB65" s="9"/>
      <c r="BC65" s="9"/>
      <c r="BD65" s="9"/>
      <c r="BE65" s="6"/>
      <c r="BF65" s="7"/>
      <c r="BG65" s="8"/>
      <c r="BH65" s="8"/>
      <c r="BI65" s="9"/>
      <c r="BJ65" s="9"/>
      <c r="BK65" s="9"/>
      <c r="BL65" s="9"/>
      <c r="BM65" s="9"/>
      <c r="BN65" s="9"/>
      <c r="BO65" s="6"/>
      <c r="BP65" s="7"/>
      <c r="BQ65" s="8"/>
      <c r="BR65" s="8"/>
      <c r="BS65" s="9"/>
      <c r="BT65" s="9"/>
      <c r="BU65" s="9"/>
      <c r="BV65" s="9"/>
      <c r="BW65" s="9"/>
      <c r="BX65" s="9"/>
      <c r="BY65" s="6"/>
      <c r="BZ65" s="7"/>
      <c r="CA65" s="8"/>
      <c r="CB65" s="8"/>
      <c r="CC65" s="9"/>
      <c r="CD65" s="9"/>
      <c r="CE65" s="9"/>
      <c r="CF65" s="9"/>
      <c r="CG65" s="9"/>
      <c r="CH65" s="9"/>
      <c r="CI65" s="6"/>
      <c r="CJ65" s="7"/>
      <c r="CK65" s="8"/>
      <c r="CL65" s="8"/>
      <c r="CM65" s="9"/>
      <c r="CN65" s="9"/>
      <c r="CO65" s="9"/>
      <c r="CP65" s="9"/>
      <c r="CQ65" s="9"/>
      <c r="CR65" s="9"/>
      <c r="CS65" s="6"/>
      <c r="CT65" s="7"/>
      <c r="CU65" s="8"/>
      <c r="CV65" s="8"/>
      <c r="CW65" s="9"/>
      <c r="CX65" s="9"/>
      <c r="CY65" s="9"/>
      <c r="CZ65" s="9"/>
      <c r="DA65" s="9"/>
      <c r="DB65" s="9"/>
      <c r="DC65" s="6"/>
      <c r="DD65" s="7"/>
      <c r="DE65" s="8"/>
      <c r="DF65" s="8"/>
      <c r="DG65" s="9"/>
      <c r="DH65" s="9"/>
      <c r="DI65" s="9"/>
      <c r="DJ65" s="9"/>
      <c r="DK65" s="9"/>
      <c r="DL65" s="9"/>
      <c r="DM65" s="6"/>
      <c r="DN65" s="7"/>
      <c r="DO65" s="8"/>
      <c r="DP65" s="8"/>
      <c r="DQ65" s="9"/>
      <c r="DR65" s="9"/>
      <c r="DS65" s="9"/>
      <c r="DT65" s="9"/>
      <c r="DU65" s="9"/>
      <c r="DV65" s="9"/>
      <c r="DW65" s="6"/>
      <c r="DX65" s="7"/>
      <c r="DY65" s="8"/>
      <c r="DZ65" s="8"/>
      <c r="EA65" s="9"/>
      <c r="EB65" s="9"/>
      <c r="EC65" s="9"/>
      <c r="ED65" s="9"/>
      <c r="EE65" s="9"/>
      <c r="EF65" s="9"/>
      <c r="EG65" s="6"/>
      <c r="EH65" s="7"/>
      <c r="EI65" s="8"/>
      <c r="EJ65" s="8"/>
      <c r="EK65" s="9"/>
      <c r="EL65" s="9"/>
      <c r="EM65" s="9"/>
      <c r="EN65" s="9"/>
      <c r="EO65" s="9"/>
      <c r="EP65" s="9"/>
      <c r="EQ65" s="6"/>
      <c r="ER65" s="7"/>
      <c r="ES65" s="8"/>
      <c r="ET65" s="8"/>
      <c r="EU65" s="9"/>
      <c r="EV65" s="9"/>
      <c r="EW65" s="9"/>
      <c r="EX65" s="9"/>
      <c r="EY65" s="9"/>
      <c r="EZ65" s="9"/>
      <c r="FA65" s="6"/>
      <c r="FB65" s="7"/>
      <c r="FC65" s="8"/>
      <c r="FD65" s="8"/>
      <c r="FE65" s="9"/>
      <c r="FF65" s="9"/>
      <c r="FG65" s="9"/>
      <c r="FH65" s="9"/>
      <c r="FI65" s="9"/>
      <c r="FJ65" s="9"/>
      <c r="FK65" s="6"/>
      <c r="FL65" s="7"/>
      <c r="FM65" s="8"/>
      <c r="FN65" s="8"/>
      <c r="FO65" s="9"/>
      <c r="FP65" s="9"/>
      <c r="FQ65" s="9"/>
      <c r="FR65" s="9"/>
      <c r="FS65" s="9"/>
      <c r="FT65" s="9"/>
      <c r="FU65" s="6"/>
      <c r="FV65" s="7"/>
      <c r="FW65" s="8"/>
      <c r="FX65" s="8"/>
      <c r="FY65" s="9"/>
      <c r="FZ65" s="9"/>
      <c r="GA65" s="9"/>
      <c r="GB65" s="9"/>
      <c r="GC65" s="9"/>
      <c r="GD65" s="9"/>
      <c r="GE65" s="6"/>
      <c r="GF65" s="7"/>
      <c r="GG65" s="8"/>
      <c r="GH65" s="8"/>
      <c r="GI65" s="9"/>
      <c r="GJ65" s="9"/>
      <c r="GK65" s="9"/>
      <c r="GL65" s="9"/>
      <c r="GM65" s="9"/>
      <c r="GN65" s="9"/>
      <c r="GO65" s="6"/>
      <c r="GP65" s="7"/>
      <c r="GQ65" s="8"/>
      <c r="GR65" s="8"/>
      <c r="GS65" s="9"/>
      <c r="GT65" s="9"/>
      <c r="GU65" s="9"/>
      <c r="GV65" s="9"/>
      <c r="GW65" s="9"/>
      <c r="GX65" s="9"/>
      <c r="GY65" s="6"/>
      <c r="GZ65" s="7"/>
      <c r="HA65" s="8"/>
      <c r="HB65" s="8"/>
      <c r="HC65" s="9"/>
      <c r="HD65" s="9"/>
      <c r="HE65" s="9"/>
      <c r="HF65" s="9"/>
      <c r="HG65" s="9"/>
      <c r="HH65" s="9"/>
      <c r="HI65" s="6"/>
      <c r="HJ65" s="7"/>
      <c r="HK65" s="8"/>
      <c r="HL65" s="8"/>
      <c r="HM65" s="9"/>
      <c r="HN65" s="9"/>
      <c r="HO65" s="9"/>
      <c r="HP65" s="9"/>
      <c r="HQ65" s="9"/>
      <c r="HR65" s="9"/>
      <c r="HS65" s="6"/>
      <c r="HT65" s="7"/>
      <c r="HU65" s="8"/>
      <c r="HV65" s="8"/>
      <c r="HW65" s="9"/>
      <c r="HX65" s="9"/>
      <c r="HY65" s="9"/>
      <c r="HZ65" s="9"/>
      <c r="IA65" s="9"/>
      <c r="IB65" s="9"/>
      <c r="IC65" s="6"/>
      <c r="ID65" s="7"/>
      <c r="IE65" s="8"/>
      <c r="IF65" s="8"/>
      <c r="IG65" s="9"/>
      <c r="IH65" s="9"/>
      <c r="II65" s="9"/>
      <c r="IJ65" s="9"/>
      <c r="IK65" s="9"/>
      <c r="IL65" s="9"/>
      <c r="IM65" s="6"/>
      <c r="IN65" s="7"/>
      <c r="IO65" s="8"/>
      <c r="IP65" s="8"/>
      <c r="IQ65" s="9"/>
      <c r="IR65" s="9"/>
    </row>
    <row r="66" spans="1:252" s="10" customFormat="1" ht="15.75">
      <c r="A66" s="40" t="s">
        <v>154</v>
      </c>
      <c r="B66" s="15" t="s">
        <v>155</v>
      </c>
      <c r="C66" s="27">
        <v>48195596.659999996</v>
      </c>
      <c r="D66" s="27">
        <v>49695852.899999999</v>
      </c>
      <c r="E66" s="27">
        <f t="shared" si="6"/>
        <v>1500256.2400000021</v>
      </c>
      <c r="F66" s="32">
        <f t="shared" si="7"/>
        <v>1.031128491894886</v>
      </c>
      <c r="G66" s="6"/>
      <c r="H66" s="7"/>
      <c r="I66" s="8"/>
      <c r="J66" s="8"/>
      <c r="K66" s="9"/>
      <c r="L66" s="9"/>
      <c r="M66" s="9"/>
      <c r="N66" s="9"/>
      <c r="O66" s="9"/>
      <c r="P66" s="9"/>
      <c r="Q66" s="6"/>
      <c r="R66" s="7"/>
      <c r="S66" s="8"/>
      <c r="T66" s="8"/>
      <c r="U66" s="9"/>
      <c r="V66" s="9"/>
      <c r="W66" s="9"/>
      <c r="X66" s="9"/>
      <c r="Y66" s="9"/>
      <c r="Z66" s="9"/>
      <c r="AA66" s="6"/>
      <c r="AB66" s="7"/>
      <c r="AC66" s="8"/>
      <c r="AD66" s="8"/>
      <c r="AE66" s="9"/>
      <c r="AF66" s="9"/>
      <c r="AG66" s="9"/>
      <c r="AH66" s="9"/>
      <c r="AI66" s="9"/>
      <c r="AJ66" s="9"/>
      <c r="AK66" s="6"/>
      <c r="AL66" s="7"/>
      <c r="AM66" s="8"/>
      <c r="AN66" s="8"/>
      <c r="AO66" s="9"/>
      <c r="AP66" s="9"/>
      <c r="AQ66" s="9"/>
      <c r="AR66" s="9"/>
      <c r="AS66" s="9"/>
      <c r="AT66" s="9"/>
      <c r="AU66" s="6"/>
      <c r="AV66" s="7"/>
      <c r="AW66" s="8"/>
      <c r="AX66" s="8"/>
      <c r="AY66" s="9"/>
      <c r="AZ66" s="9"/>
      <c r="BA66" s="9"/>
      <c r="BB66" s="9"/>
      <c r="BC66" s="9"/>
      <c r="BD66" s="9"/>
      <c r="BE66" s="6"/>
      <c r="BF66" s="7"/>
      <c r="BG66" s="8"/>
      <c r="BH66" s="8"/>
      <c r="BI66" s="9"/>
      <c r="BJ66" s="9"/>
      <c r="BK66" s="9"/>
      <c r="BL66" s="9"/>
      <c r="BM66" s="9"/>
      <c r="BN66" s="9"/>
      <c r="BO66" s="6"/>
      <c r="BP66" s="7"/>
      <c r="BQ66" s="8"/>
      <c r="BR66" s="8"/>
      <c r="BS66" s="9"/>
      <c r="BT66" s="9"/>
      <c r="BU66" s="9"/>
      <c r="BV66" s="9"/>
      <c r="BW66" s="9"/>
      <c r="BX66" s="9"/>
      <c r="BY66" s="6"/>
      <c r="BZ66" s="7"/>
      <c r="CA66" s="8"/>
      <c r="CB66" s="8"/>
      <c r="CC66" s="9"/>
      <c r="CD66" s="9"/>
      <c r="CE66" s="9"/>
      <c r="CF66" s="9"/>
      <c r="CG66" s="9"/>
      <c r="CH66" s="9"/>
      <c r="CI66" s="6"/>
      <c r="CJ66" s="7"/>
      <c r="CK66" s="8"/>
      <c r="CL66" s="8"/>
      <c r="CM66" s="9"/>
      <c r="CN66" s="9"/>
      <c r="CO66" s="9"/>
      <c r="CP66" s="9"/>
      <c r="CQ66" s="9"/>
      <c r="CR66" s="9"/>
      <c r="CS66" s="6"/>
      <c r="CT66" s="7"/>
      <c r="CU66" s="8"/>
      <c r="CV66" s="8"/>
      <c r="CW66" s="9"/>
      <c r="CX66" s="9"/>
      <c r="CY66" s="9"/>
      <c r="CZ66" s="9"/>
      <c r="DA66" s="9"/>
      <c r="DB66" s="9"/>
      <c r="DC66" s="6"/>
      <c r="DD66" s="7"/>
      <c r="DE66" s="8"/>
      <c r="DF66" s="8"/>
      <c r="DG66" s="9"/>
      <c r="DH66" s="9"/>
      <c r="DI66" s="9"/>
      <c r="DJ66" s="9"/>
      <c r="DK66" s="9"/>
      <c r="DL66" s="9"/>
      <c r="DM66" s="6"/>
      <c r="DN66" s="7"/>
      <c r="DO66" s="8"/>
      <c r="DP66" s="8"/>
      <c r="DQ66" s="9"/>
      <c r="DR66" s="9"/>
      <c r="DS66" s="9"/>
      <c r="DT66" s="9"/>
      <c r="DU66" s="9"/>
      <c r="DV66" s="9"/>
      <c r="DW66" s="6"/>
      <c r="DX66" s="7"/>
      <c r="DY66" s="8"/>
      <c r="DZ66" s="8"/>
      <c r="EA66" s="9"/>
      <c r="EB66" s="9"/>
      <c r="EC66" s="9"/>
      <c r="ED66" s="9"/>
      <c r="EE66" s="9"/>
      <c r="EF66" s="9"/>
      <c r="EG66" s="6"/>
      <c r="EH66" s="7"/>
      <c r="EI66" s="8"/>
      <c r="EJ66" s="8"/>
      <c r="EK66" s="9"/>
      <c r="EL66" s="9"/>
      <c r="EM66" s="9"/>
      <c r="EN66" s="9"/>
      <c r="EO66" s="9"/>
      <c r="EP66" s="9"/>
      <c r="EQ66" s="6"/>
      <c r="ER66" s="7"/>
      <c r="ES66" s="8"/>
      <c r="ET66" s="8"/>
      <c r="EU66" s="9"/>
      <c r="EV66" s="9"/>
      <c r="EW66" s="9"/>
      <c r="EX66" s="9"/>
      <c r="EY66" s="9"/>
      <c r="EZ66" s="9"/>
      <c r="FA66" s="6"/>
      <c r="FB66" s="7"/>
      <c r="FC66" s="8"/>
      <c r="FD66" s="8"/>
      <c r="FE66" s="9"/>
      <c r="FF66" s="9"/>
      <c r="FG66" s="9"/>
      <c r="FH66" s="9"/>
      <c r="FI66" s="9"/>
      <c r="FJ66" s="9"/>
      <c r="FK66" s="6"/>
      <c r="FL66" s="7"/>
      <c r="FM66" s="8"/>
      <c r="FN66" s="8"/>
      <c r="FO66" s="9"/>
      <c r="FP66" s="9"/>
      <c r="FQ66" s="9"/>
      <c r="FR66" s="9"/>
      <c r="FS66" s="9"/>
      <c r="FT66" s="9"/>
      <c r="FU66" s="6"/>
      <c r="FV66" s="7"/>
      <c r="FW66" s="8"/>
      <c r="FX66" s="8"/>
      <c r="FY66" s="9"/>
      <c r="FZ66" s="9"/>
      <c r="GA66" s="9"/>
      <c r="GB66" s="9"/>
      <c r="GC66" s="9"/>
      <c r="GD66" s="9"/>
      <c r="GE66" s="6"/>
      <c r="GF66" s="7"/>
      <c r="GG66" s="8"/>
      <c r="GH66" s="8"/>
      <c r="GI66" s="9"/>
      <c r="GJ66" s="9"/>
      <c r="GK66" s="9"/>
      <c r="GL66" s="9"/>
      <c r="GM66" s="9"/>
      <c r="GN66" s="9"/>
      <c r="GO66" s="6"/>
      <c r="GP66" s="7"/>
      <c r="GQ66" s="8"/>
      <c r="GR66" s="8"/>
      <c r="GS66" s="9"/>
      <c r="GT66" s="9"/>
      <c r="GU66" s="9"/>
      <c r="GV66" s="9"/>
      <c r="GW66" s="9"/>
      <c r="GX66" s="9"/>
      <c r="GY66" s="6"/>
      <c r="GZ66" s="7"/>
      <c r="HA66" s="8"/>
      <c r="HB66" s="8"/>
      <c r="HC66" s="9"/>
      <c r="HD66" s="9"/>
      <c r="HE66" s="9"/>
      <c r="HF66" s="9"/>
      <c r="HG66" s="9"/>
      <c r="HH66" s="9"/>
      <c r="HI66" s="6"/>
      <c r="HJ66" s="7"/>
      <c r="HK66" s="8"/>
      <c r="HL66" s="8"/>
      <c r="HM66" s="9"/>
      <c r="HN66" s="9"/>
      <c r="HO66" s="9"/>
      <c r="HP66" s="9"/>
      <c r="HQ66" s="9"/>
      <c r="HR66" s="9"/>
      <c r="HS66" s="6"/>
      <c r="HT66" s="7"/>
      <c r="HU66" s="8"/>
      <c r="HV66" s="8"/>
      <c r="HW66" s="9"/>
      <c r="HX66" s="9"/>
      <c r="HY66" s="9"/>
      <c r="HZ66" s="9"/>
      <c r="IA66" s="9"/>
      <c r="IB66" s="9"/>
      <c r="IC66" s="6"/>
      <c r="ID66" s="7"/>
      <c r="IE66" s="8"/>
      <c r="IF66" s="8"/>
      <c r="IG66" s="9"/>
      <c r="IH66" s="9"/>
      <c r="II66" s="9"/>
      <c r="IJ66" s="9"/>
      <c r="IK66" s="9"/>
      <c r="IL66" s="9"/>
      <c r="IM66" s="6"/>
      <c r="IN66" s="7"/>
      <c r="IO66" s="8"/>
      <c r="IP66" s="8"/>
      <c r="IQ66" s="9"/>
      <c r="IR66" s="9"/>
    </row>
    <row r="67" spans="1:252" s="10" customFormat="1" ht="15">
      <c r="A67" s="40" t="s">
        <v>93</v>
      </c>
      <c r="B67" s="23" t="s">
        <v>23</v>
      </c>
      <c r="C67" s="27">
        <v>2228155441.5799999</v>
      </c>
      <c r="D67" s="27">
        <v>2557374007.8000002</v>
      </c>
      <c r="E67" s="27">
        <f t="shared" si="6"/>
        <v>329218566.22000027</v>
      </c>
      <c r="F67" s="32">
        <f t="shared" si="7"/>
        <v>1.1477538595720904</v>
      </c>
    </row>
    <row r="68" spans="1:252" ht="18" customHeight="1">
      <c r="A68" s="37" t="s">
        <v>43</v>
      </c>
      <c r="B68" s="38" t="s">
        <v>50</v>
      </c>
      <c r="C68" s="39">
        <f>C69+C70+C71+C72+C73</f>
        <v>22702255836.369999</v>
      </c>
      <c r="D68" s="39">
        <f>SUM(D69:D73)</f>
        <v>74793028845.690002</v>
      </c>
      <c r="E68" s="39">
        <f t="shared" si="6"/>
        <v>52090773009.320007</v>
      </c>
      <c r="F68" s="35" t="s">
        <v>176</v>
      </c>
    </row>
    <row r="69" spans="1:252" s="10" customFormat="1" ht="18.75" customHeight="1">
      <c r="A69" s="40" t="s">
        <v>94</v>
      </c>
      <c r="B69" s="15" t="s">
        <v>116</v>
      </c>
      <c r="C69" s="27">
        <v>404153504.04000002</v>
      </c>
      <c r="D69" s="27">
        <v>421196157.06</v>
      </c>
      <c r="E69" s="27">
        <f t="shared" si="6"/>
        <v>17042653.019999981</v>
      </c>
      <c r="F69" s="32">
        <f t="shared" si="7"/>
        <v>1.0421687622391942</v>
      </c>
    </row>
    <row r="70" spans="1:252" s="10" customFormat="1" ht="17.25" customHeight="1">
      <c r="A70" s="40" t="s">
        <v>95</v>
      </c>
      <c r="B70" s="15" t="s">
        <v>117</v>
      </c>
      <c r="C70" s="27">
        <v>3278237574.7399998</v>
      </c>
      <c r="D70" s="27">
        <v>4052527427.9299998</v>
      </c>
      <c r="E70" s="27">
        <f t="shared" si="6"/>
        <v>774289853.19000006</v>
      </c>
      <c r="F70" s="32">
        <f t="shared" si="7"/>
        <v>1.2361908908482357</v>
      </c>
    </row>
    <row r="71" spans="1:252" s="10" customFormat="1" ht="17.25" customHeight="1">
      <c r="A71" s="40" t="s">
        <v>96</v>
      </c>
      <c r="B71" s="15" t="s">
        <v>118</v>
      </c>
      <c r="C71" s="27">
        <v>12512127070.030001</v>
      </c>
      <c r="D71" s="27">
        <v>65206273055.050003</v>
      </c>
      <c r="E71" s="27">
        <f t="shared" si="6"/>
        <v>52694145985.020004</v>
      </c>
      <c r="F71" s="32" t="s">
        <v>177</v>
      </c>
    </row>
    <row r="72" spans="1:252" s="10" customFormat="1" ht="15">
      <c r="A72" s="40" t="s">
        <v>97</v>
      </c>
      <c r="B72" s="15" t="s">
        <v>51</v>
      </c>
      <c r="C72" s="27">
        <v>5106455346.3699999</v>
      </c>
      <c r="D72" s="27">
        <v>3398878722.6199999</v>
      </c>
      <c r="E72" s="27">
        <f t="shared" si="6"/>
        <v>-1707576623.75</v>
      </c>
      <c r="F72" s="32">
        <f t="shared" si="7"/>
        <v>0.66560431690372923</v>
      </c>
    </row>
    <row r="73" spans="1:252" s="10" customFormat="1" ht="15">
      <c r="A73" s="40" t="s">
        <v>98</v>
      </c>
      <c r="B73" s="15" t="s">
        <v>119</v>
      </c>
      <c r="C73" s="27">
        <v>1401282341.1900001</v>
      </c>
      <c r="D73" s="27">
        <v>1714153483.03</v>
      </c>
      <c r="E73" s="27">
        <f t="shared" si="6"/>
        <v>312871141.83999991</v>
      </c>
      <c r="F73" s="32">
        <f t="shared" si="7"/>
        <v>1.2232748766207264</v>
      </c>
    </row>
    <row r="74" spans="1:252" ht="18" customHeight="1">
      <c r="A74" s="37" t="s">
        <v>40</v>
      </c>
      <c r="B74" s="38" t="s">
        <v>24</v>
      </c>
      <c r="C74" s="39">
        <f>C75+C76+C77+C78</f>
        <v>1768770887.8</v>
      </c>
      <c r="D74" s="39">
        <f>SUM(D75:D78)</f>
        <v>2007174064.4300001</v>
      </c>
      <c r="E74" s="39">
        <f t="shared" si="6"/>
        <v>238403176.63000011</v>
      </c>
      <c r="F74" s="35">
        <f t="shared" si="7"/>
        <v>1.1347846565512656</v>
      </c>
    </row>
    <row r="75" spans="1:252" s="10" customFormat="1" ht="15">
      <c r="A75" s="40" t="s">
        <v>99</v>
      </c>
      <c r="B75" s="14" t="s">
        <v>25</v>
      </c>
      <c r="C75" s="27">
        <v>312578064.48000002</v>
      </c>
      <c r="D75" s="27">
        <v>79711540.890000001</v>
      </c>
      <c r="E75" s="27">
        <f t="shared" si="6"/>
        <v>-232866523.59000003</v>
      </c>
      <c r="F75" s="32">
        <f t="shared" si="7"/>
        <v>0.25501322692814954</v>
      </c>
    </row>
    <row r="76" spans="1:252" s="10" customFormat="1" ht="15">
      <c r="A76" s="40" t="s">
        <v>100</v>
      </c>
      <c r="B76" s="23" t="s">
        <v>26</v>
      </c>
      <c r="C76" s="27">
        <v>674924082.80999994</v>
      </c>
      <c r="D76" s="27">
        <v>699399202.50999999</v>
      </c>
      <c r="E76" s="27">
        <f t="shared" si="6"/>
        <v>24475119.700000048</v>
      </c>
      <c r="F76" s="32">
        <f t="shared" si="7"/>
        <v>1.0362635151469177</v>
      </c>
    </row>
    <row r="77" spans="1:252" s="10" customFormat="1" ht="15">
      <c r="A77" s="40" t="s">
        <v>101</v>
      </c>
      <c r="B77" s="23" t="s">
        <v>27</v>
      </c>
      <c r="C77" s="26">
        <v>751206758.10000002</v>
      </c>
      <c r="D77" s="26">
        <v>1195664407.6900001</v>
      </c>
      <c r="E77" s="26">
        <f t="shared" si="6"/>
        <v>444457649.59000003</v>
      </c>
      <c r="F77" s="31">
        <f t="shared" si="7"/>
        <v>1.591658214995497</v>
      </c>
    </row>
    <row r="78" spans="1:252" s="10" customFormat="1" ht="15">
      <c r="A78" s="40" t="s">
        <v>102</v>
      </c>
      <c r="B78" s="23" t="s">
        <v>28</v>
      </c>
      <c r="C78" s="27">
        <v>30061982.41</v>
      </c>
      <c r="D78" s="27">
        <v>32398913.34</v>
      </c>
      <c r="E78" s="27">
        <f t="shared" si="6"/>
        <v>2336930.9299999997</v>
      </c>
      <c r="F78" s="32">
        <f t="shared" si="7"/>
        <v>1.07773708660087</v>
      </c>
    </row>
    <row r="79" spans="1:252" ht="18" customHeight="1">
      <c r="A79" s="37" t="s">
        <v>46</v>
      </c>
      <c r="B79" s="38" t="s">
        <v>29</v>
      </c>
      <c r="C79" s="39">
        <f>C80+C81+C82</f>
        <v>236686698.80000001</v>
      </c>
      <c r="D79" s="39">
        <f>SUM(D80:D82)</f>
        <v>244135774.86000001</v>
      </c>
      <c r="E79" s="39">
        <f t="shared" si="6"/>
        <v>7449076.0600000024</v>
      </c>
      <c r="F79" s="35">
        <f t="shared" si="7"/>
        <v>1.0314723053630253</v>
      </c>
    </row>
    <row r="80" spans="1:252" s="10" customFormat="1" ht="15">
      <c r="A80" s="40" t="s">
        <v>103</v>
      </c>
      <c r="B80" s="23" t="s">
        <v>114</v>
      </c>
      <c r="C80" s="27">
        <v>90197740.689999998</v>
      </c>
      <c r="D80" s="27">
        <v>92843761</v>
      </c>
      <c r="E80" s="27">
        <f t="shared" si="6"/>
        <v>2646020.3100000024</v>
      </c>
      <c r="F80" s="32">
        <f t="shared" si="7"/>
        <v>1.0293357714922604</v>
      </c>
    </row>
    <row r="81" spans="1:6" s="10" customFormat="1" ht="15">
      <c r="A81" s="40" t="s">
        <v>104</v>
      </c>
      <c r="B81" s="23" t="s">
        <v>115</v>
      </c>
      <c r="C81" s="27">
        <v>107510635.56</v>
      </c>
      <c r="D81" s="27">
        <v>109180243.8</v>
      </c>
      <c r="E81" s="27">
        <f t="shared" si="6"/>
        <v>1669608.2399999946</v>
      </c>
      <c r="F81" s="32">
        <f t="shared" si="7"/>
        <v>1.0155297030038317</v>
      </c>
    </row>
    <row r="82" spans="1:6" s="10" customFormat="1" ht="15">
      <c r="A82" s="40" t="s">
        <v>105</v>
      </c>
      <c r="B82" s="22" t="s">
        <v>30</v>
      </c>
      <c r="C82" s="27">
        <v>38978322.549999997</v>
      </c>
      <c r="D82" s="27">
        <v>42111770.060000002</v>
      </c>
      <c r="E82" s="27">
        <f t="shared" si="6"/>
        <v>3133447.5100000054</v>
      </c>
      <c r="F82" s="32">
        <f t="shared" si="7"/>
        <v>1.0803894910044045</v>
      </c>
    </row>
    <row r="83" spans="1:6" ht="28.5">
      <c r="A83" s="37" t="s">
        <v>41</v>
      </c>
      <c r="B83" s="42" t="s">
        <v>165</v>
      </c>
      <c r="C83" s="39">
        <f>C84</f>
        <v>188981515.19999999</v>
      </c>
      <c r="D83" s="39">
        <f>D84</f>
        <v>201484014.36000001</v>
      </c>
      <c r="E83" s="39">
        <f t="shared" si="6"/>
        <v>12502499.160000026</v>
      </c>
      <c r="F83" s="35">
        <f t="shared" si="7"/>
        <v>1.0661572595963609</v>
      </c>
    </row>
    <row r="84" spans="1:6" s="10" customFormat="1" ht="30">
      <c r="A84" s="40" t="s">
        <v>106</v>
      </c>
      <c r="B84" s="22" t="s">
        <v>166</v>
      </c>
      <c r="C84" s="27">
        <v>188981515.19999999</v>
      </c>
      <c r="D84" s="27">
        <v>201484014.36000001</v>
      </c>
      <c r="E84" s="27">
        <f t="shared" si="6"/>
        <v>12502499.160000026</v>
      </c>
      <c r="F84" s="32">
        <f t="shared" si="7"/>
        <v>1.0661572595963609</v>
      </c>
    </row>
    <row r="85" spans="1:6" ht="59.25" customHeight="1">
      <c r="A85" s="37" t="s">
        <v>107</v>
      </c>
      <c r="B85" s="42" t="s">
        <v>0</v>
      </c>
      <c r="C85" s="39">
        <f>SUM(C86:C88)</f>
        <v>0</v>
      </c>
      <c r="D85" s="39">
        <f>D86+D87+D88</f>
        <v>0</v>
      </c>
      <c r="E85" s="39">
        <f t="shared" si="6"/>
        <v>0</v>
      </c>
      <c r="F85" s="35"/>
    </row>
    <row r="86" spans="1:6" s="10" customFormat="1" ht="30" hidden="1" customHeight="1">
      <c r="A86" s="40" t="s">
        <v>108</v>
      </c>
      <c r="B86" s="18" t="s">
        <v>31</v>
      </c>
      <c r="C86" s="47"/>
      <c r="D86" s="47"/>
      <c r="E86" s="27">
        <f t="shared" si="6"/>
        <v>0</v>
      </c>
      <c r="F86" s="32" t="e">
        <f>D86/C86</f>
        <v>#DIV/0!</v>
      </c>
    </row>
    <row r="87" spans="1:6" s="10" customFormat="1" ht="15" hidden="1">
      <c r="A87" s="40" t="s">
        <v>109</v>
      </c>
      <c r="B87" s="18" t="s">
        <v>32</v>
      </c>
      <c r="C87" s="47"/>
      <c r="D87" s="47"/>
      <c r="E87" s="27">
        <f t="shared" si="6"/>
        <v>0</v>
      </c>
      <c r="F87" s="32" t="e">
        <f>D87/C87</f>
        <v>#DIV/0!</v>
      </c>
    </row>
    <row r="88" spans="1:6" s="10" customFormat="1" ht="15" hidden="1">
      <c r="A88" s="40" t="s">
        <v>110</v>
      </c>
      <c r="B88" s="18" t="s">
        <v>33</v>
      </c>
      <c r="C88" s="47"/>
      <c r="D88" s="49"/>
      <c r="E88" s="26">
        <f t="shared" si="6"/>
        <v>0</v>
      </c>
      <c r="F88" s="32" t="e">
        <f>D88/C88</f>
        <v>#DIV/0!</v>
      </c>
    </row>
    <row r="89" spans="1:6" s="10" customFormat="1">
      <c r="A89" s="3"/>
      <c r="B89" s="2"/>
      <c r="C89" s="44"/>
      <c r="D89" s="44"/>
      <c r="E89" s="48"/>
      <c r="F89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39370078740157483" right="0.39370078740157483" top="0.39370078740157483" bottom="0.43307086614173229" header="0" footer="0.23622047244094491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Popova_A</cp:lastModifiedBy>
  <cp:lastPrinted>2022-01-31T11:28:39Z</cp:lastPrinted>
  <dcterms:created xsi:type="dcterms:W3CDTF">2004-10-14T10:30:02Z</dcterms:created>
  <dcterms:modified xsi:type="dcterms:W3CDTF">2025-01-29T11:44:43Z</dcterms:modified>
</cp:coreProperties>
</file>