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0500" windowHeight="9000"/>
  </bookViews>
  <sheets>
    <sheet name="Лист3" sheetId="3" r:id="rId1"/>
    <sheet name="Лист2" sheetId="2" r:id="rId2"/>
  </sheets>
  <definedNames>
    <definedName name="_xlnm.Print_Area" localSheetId="0">Лист3!$A$1:$J$24</definedName>
  </definedNames>
  <calcPr calcId="125725"/>
</workbook>
</file>

<file path=xl/calcChain.xml><?xml version="1.0" encoding="utf-8"?>
<calcChain xmlns="http://schemas.openxmlformats.org/spreadsheetml/2006/main">
  <c r="F39" i="2"/>
  <c r="F40" s="1"/>
  <c r="D39"/>
  <c r="D40" s="1"/>
  <c r="B39"/>
  <c r="B40" s="1"/>
  <c r="E38"/>
  <c r="C38"/>
  <c r="G38" s="1"/>
  <c r="I29"/>
  <c r="H29"/>
  <c r="F29"/>
  <c r="E29"/>
  <c r="D29"/>
  <c r="C29"/>
  <c r="B29"/>
  <c r="J28"/>
  <c r="G28"/>
  <c r="D28"/>
  <c r="C28"/>
  <c r="J27"/>
  <c r="G27"/>
  <c r="D27"/>
  <c r="C27"/>
  <c r="J26"/>
  <c r="G26"/>
  <c r="D26"/>
  <c r="C26"/>
  <c r="I25"/>
  <c r="H25"/>
  <c r="F25"/>
  <c r="E25"/>
  <c r="D25"/>
  <c r="B25"/>
  <c r="G24"/>
  <c r="C24"/>
  <c r="J24" s="1"/>
  <c r="I23"/>
  <c r="I30" s="1"/>
  <c r="H23"/>
  <c r="H30" s="1"/>
  <c r="F23"/>
  <c r="F30" s="1"/>
  <c r="E23"/>
  <c r="E30" s="1"/>
  <c r="B23"/>
  <c r="B30" s="1"/>
  <c r="E22"/>
  <c r="D22"/>
  <c r="C22"/>
  <c r="G22" s="1"/>
  <c r="D21"/>
  <c r="C21"/>
  <c r="G21" s="1"/>
  <c r="D20"/>
  <c r="C20"/>
  <c r="G20" s="1"/>
  <c r="D19"/>
  <c r="C19"/>
  <c r="G19" s="1"/>
  <c r="D18"/>
  <c r="C18"/>
  <c r="G18" s="1"/>
  <c r="D17"/>
  <c r="C17"/>
  <c r="G17" s="1"/>
  <c r="D16"/>
  <c r="C16"/>
  <c r="G16" s="1"/>
  <c r="D15"/>
  <c r="C15"/>
  <c r="G15" s="1"/>
  <c r="D14"/>
  <c r="C14"/>
  <c r="G14" s="1"/>
  <c r="D13"/>
  <c r="D23" s="1"/>
  <c r="D30" s="1"/>
  <c r="C13"/>
  <c r="C23" s="1"/>
  <c r="F5"/>
  <c r="F6" s="1"/>
  <c r="D5"/>
  <c r="D6" s="1"/>
  <c r="B5"/>
  <c r="B6" s="1"/>
  <c r="C4"/>
  <c r="E4" s="1"/>
  <c r="I23" i="3"/>
  <c r="H23"/>
  <c r="F23"/>
  <c r="E23"/>
  <c r="B23"/>
  <c r="G22"/>
  <c r="D22"/>
  <c r="C22"/>
  <c r="G21"/>
  <c r="D21"/>
  <c r="C21"/>
  <c r="D20"/>
  <c r="D23" s="1"/>
  <c r="C20"/>
  <c r="I19"/>
  <c r="H19"/>
  <c r="F19"/>
  <c r="E19"/>
  <c r="D19"/>
  <c r="B19"/>
  <c r="G18"/>
  <c r="C18"/>
  <c r="J18" s="1"/>
  <c r="I17"/>
  <c r="H17"/>
  <c r="H24" s="1"/>
  <c r="F17"/>
  <c r="F24" s="1"/>
  <c r="B17"/>
  <c r="E16"/>
  <c r="E17" s="1"/>
  <c r="D16"/>
  <c r="D15"/>
  <c r="C15"/>
  <c r="D14"/>
  <c r="C14"/>
  <c r="D13"/>
  <c r="C13"/>
  <c r="D12"/>
  <c r="C12"/>
  <c r="D11"/>
  <c r="C11"/>
  <c r="D10"/>
  <c r="C10"/>
  <c r="D9"/>
  <c r="C9"/>
  <c r="D8"/>
  <c r="C8"/>
  <c r="D7"/>
  <c r="C7"/>
  <c r="J9" l="1"/>
  <c r="G11"/>
  <c r="G13"/>
  <c r="G15"/>
  <c r="J20"/>
  <c r="E24"/>
  <c r="J21"/>
  <c r="G20"/>
  <c r="J22"/>
  <c r="C23"/>
  <c r="G8"/>
  <c r="G10"/>
  <c r="G12"/>
  <c r="G14"/>
  <c r="C16"/>
  <c r="G16" s="1"/>
  <c r="D17"/>
  <c r="D24" s="1"/>
  <c r="B24"/>
  <c r="I24"/>
  <c r="C30" i="2"/>
  <c r="C5"/>
  <c r="C6" s="1"/>
  <c r="J22"/>
  <c r="C25"/>
  <c r="C39"/>
  <c r="C40" s="1"/>
  <c r="G4"/>
  <c r="J13"/>
  <c r="J14"/>
  <c r="J15"/>
  <c r="J16"/>
  <c r="J17"/>
  <c r="J18"/>
  <c r="J19"/>
  <c r="J20"/>
  <c r="J21"/>
  <c r="G13"/>
  <c r="C19" i="3"/>
  <c r="J7"/>
  <c r="J8"/>
  <c r="J10"/>
  <c r="J11"/>
  <c r="J12"/>
  <c r="J13"/>
  <c r="J14"/>
  <c r="J15"/>
  <c r="G7"/>
  <c r="G9"/>
  <c r="J16"/>
  <c r="C17" l="1"/>
  <c r="C24" s="1"/>
</calcChain>
</file>

<file path=xl/sharedStrings.xml><?xml version="1.0" encoding="utf-8"?>
<sst xmlns="http://schemas.openxmlformats.org/spreadsheetml/2006/main" count="83" uniqueCount="32">
  <si>
    <t>ВСЕГО</t>
  </si>
  <si>
    <t>Наименование муниципального образования</t>
  </si>
  <si>
    <t>2. Местный бюджет</t>
  </si>
  <si>
    <t>ИТОГО муниципальные районы</t>
  </si>
  <si>
    <t>ИТОГО городские округа</t>
  </si>
  <si>
    <t>Сметная стоимость объекта, рублей</t>
  </si>
  <si>
    <t>рублей</t>
  </si>
  <si>
    <t>%</t>
  </si>
  <si>
    <t>1. Субсидии из 
областного бюджета</t>
  </si>
  <si>
    <t>Субсидии местным бюджетам на проектирование, строительство, реконструкцию, капитальный ремонт и ремонт 
автомобильных дорог общего пользования местного значения с твердым покрытием до сельских населенных пунктов, 
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</si>
  <si>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
автомобильных дорог общего пользования местного значения</t>
  </si>
  <si>
    <t>Всего расходы консолидированного бюджета, рублей, в т.ч.:</t>
  </si>
  <si>
    <t>Фатежский муниципальный район</t>
  </si>
  <si>
    <t>Большесолдатский муниципальный район</t>
  </si>
  <si>
    <t>город Курск</t>
  </si>
  <si>
    <t>Глушковский муниципальный район</t>
  </si>
  <si>
    <t>Золотухинский муниципальный район</t>
  </si>
  <si>
    <t>Курский муниципальный район</t>
  </si>
  <si>
    <t>Мантуровский муниципальный район</t>
  </si>
  <si>
    <t>Солнцевский муниципальный район</t>
  </si>
  <si>
    <t>поселок Кировский</t>
  </si>
  <si>
    <t>Дмитриевский муниципальный район</t>
  </si>
  <si>
    <t>Пристенский муниципальный район</t>
  </si>
  <si>
    <t>Кореневский муниципальный район</t>
  </si>
  <si>
    <t>поселок Золотухино</t>
  </si>
  <si>
    <t xml:space="preserve">поселок Тим </t>
  </si>
  <si>
    <t>ИТОГО сельские поселения</t>
  </si>
  <si>
    <t>Всего расходы консолидированного бюджета в 2022 году, рублей, в т.ч.:</t>
  </si>
  <si>
    <t>1. Субсидии из 
областного бюджета в 2022 году</t>
  </si>
  <si>
    <t>2. Местный бюджет 
в 2022 году</t>
  </si>
  <si>
    <t xml:space="preserve">Субсидии из областного бюджета бюджетам муниципальных образований Курской области на финансовое обеспечение дорожной деятельности в рамках реализации регионального проекта «Дорожная сеть» национального проекта «Безопасные и качественные автомобильные дороги»
</t>
  </si>
  <si>
    <t>Приложение 2.9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</si>
</sst>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4" fontId="2" fillId="0" borderId="0" xfId="0" applyNumberFormat="1" applyFont="1" applyAlignment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BreakPreview" zoomScale="90" zoomScaleNormal="100" zoomScaleSheetLayoutView="90" workbookViewId="0">
      <selection activeCell="I1" sqref="I1:J1"/>
    </sheetView>
  </sheetViews>
  <sheetFormatPr defaultColWidth="8.85546875" defaultRowHeight="12.75"/>
  <cols>
    <col min="1" max="1" width="32.42578125" style="1" customWidth="1"/>
    <col min="2" max="2" width="15.7109375" style="1" customWidth="1"/>
    <col min="3" max="3" width="15.28515625" style="1" customWidth="1"/>
    <col min="4" max="4" width="15.7109375" style="2" customWidth="1"/>
    <col min="5" max="5" width="13.85546875" style="2" customWidth="1"/>
    <col min="6" max="6" width="14.140625" style="2" customWidth="1"/>
    <col min="7" max="7" width="6.5703125" style="2" customWidth="1"/>
    <col min="8" max="8" width="13.5703125" style="1" customWidth="1"/>
    <col min="9" max="9" width="12.85546875" style="1" customWidth="1"/>
    <col min="10" max="10" width="8.85546875" style="1"/>
    <col min="11" max="11" width="10.7109375" style="1" customWidth="1"/>
    <col min="12" max="16384" width="8.85546875" style="1"/>
  </cols>
  <sheetData>
    <row r="1" spans="1:10" ht="24.75" customHeight="1">
      <c r="A1" s="32"/>
      <c r="B1" s="32"/>
      <c r="C1" s="32"/>
      <c r="D1" s="32"/>
      <c r="E1" s="32"/>
      <c r="F1" s="32"/>
      <c r="G1" s="32"/>
      <c r="H1" s="22"/>
      <c r="I1" s="33" t="s">
        <v>31</v>
      </c>
      <c r="J1" s="33"/>
    </row>
    <row r="2" spans="1:10" ht="33" customHeight="1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5"/>
      <c r="B3" s="5"/>
      <c r="C3" s="5"/>
      <c r="D3" s="6"/>
      <c r="E3" s="6"/>
      <c r="F3" s="6"/>
      <c r="G3" s="6"/>
    </row>
    <row r="4" spans="1:10" ht="30.75" customHeight="1">
      <c r="A4" s="35" t="s">
        <v>1</v>
      </c>
      <c r="B4" s="35" t="s">
        <v>5</v>
      </c>
      <c r="C4" s="38" t="s">
        <v>11</v>
      </c>
      <c r="D4" s="38"/>
      <c r="E4" s="39" t="s">
        <v>8</v>
      </c>
      <c r="F4" s="40"/>
      <c r="G4" s="41"/>
      <c r="H4" s="39" t="s">
        <v>2</v>
      </c>
      <c r="I4" s="40"/>
      <c r="J4" s="41"/>
    </row>
    <row r="5" spans="1:10">
      <c r="A5" s="36"/>
      <c r="B5" s="36"/>
      <c r="C5" s="38"/>
      <c r="D5" s="38"/>
      <c r="E5" s="39" t="s">
        <v>6</v>
      </c>
      <c r="F5" s="41"/>
      <c r="G5" s="42" t="s">
        <v>7</v>
      </c>
      <c r="H5" s="39" t="s">
        <v>6</v>
      </c>
      <c r="I5" s="41"/>
      <c r="J5" s="44" t="s">
        <v>7</v>
      </c>
    </row>
    <row r="6" spans="1:10">
      <c r="A6" s="37"/>
      <c r="B6" s="37"/>
      <c r="C6" s="21">
        <v>2022</v>
      </c>
      <c r="D6" s="21">
        <v>2023</v>
      </c>
      <c r="E6" s="21">
        <v>2022</v>
      </c>
      <c r="F6" s="21">
        <v>2023</v>
      </c>
      <c r="G6" s="43"/>
      <c r="H6" s="21">
        <v>2022</v>
      </c>
      <c r="I6" s="21">
        <v>2023</v>
      </c>
      <c r="J6" s="44"/>
    </row>
    <row r="7" spans="1:10" ht="25.5">
      <c r="A7" s="13" t="s">
        <v>13</v>
      </c>
      <c r="B7" s="14">
        <v>87624027</v>
      </c>
      <c r="C7" s="3">
        <f t="shared" ref="C7:D16" si="0">E7+H7</f>
        <v>28600917</v>
      </c>
      <c r="D7" s="17">
        <f t="shared" si="0"/>
        <v>21861292</v>
      </c>
      <c r="E7" s="4">
        <v>28028898</v>
      </c>
      <c r="F7" s="4">
        <v>21424066</v>
      </c>
      <c r="G7" s="18">
        <f t="shared" ref="G7:G16" si="1">(E7+F7)/(C7+D7)*100</f>
        <v>97.99999837502159</v>
      </c>
      <c r="H7" s="4">
        <v>572019</v>
      </c>
      <c r="I7" s="4">
        <v>437226</v>
      </c>
      <c r="J7" s="18">
        <f t="shared" ref="J7:J16" si="2">(H7+I7)/(C7+D7)*100</f>
        <v>2.0000016249784069</v>
      </c>
    </row>
    <row r="8" spans="1:10">
      <c r="A8" s="13" t="s">
        <v>15</v>
      </c>
      <c r="B8" s="14">
        <v>39172419</v>
      </c>
      <c r="C8" s="3">
        <f t="shared" si="0"/>
        <v>501068</v>
      </c>
      <c r="D8" s="17">
        <f t="shared" si="0"/>
        <v>37151840</v>
      </c>
      <c r="E8" s="4">
        <v>491047</v>
      </c>
      <c r="F8" s="4">
        <v>36408803</v>
      </c>
      <c r="G8" s="18">
        <f t="shared" si="1"/>
        <v>98.000000424933972</v>
      </c>
      <c r="H8" s="4">
        <v>10021</v>
      </c>
      <c r="I8" s="4">
        <v>743037</v>
      </c>
      <c r="J8" s="18">
        <f t="shared" si="2"/>
        <v>1.9999995750660213</v>
      </c>
    </row>
    <row r="9" spans="1:10">
      <c r="A9" s="15" t="s">
        <v>21</v>
      </c>
      <c r="B9" s="14">
        <v>37784430</v>
      </c>
      <c r="C9" s="3">
        <f t="shared" si="0"/>
        <v>2041000</v>
      </c>
      <c r="D9" s="17">
        <f t="shared" si="0"/>
        <v>35323450</v>
      </c>
      <c r="E9" s="4">
        <v>2000000</v>
      </c>
      <c r="F9" s="4">
        <v>34616980</v>
      </c>
      <c r="G9" s="18">
        <f t="shared" si="1"/>
        <v>97.999515582324918</v>
      </c>
      <c r="H9" s="4">
        <v>41000</v>
      </c>
      <c r="I9" s="4">
        <v>706470</v>
      </c>
      <c r="J9" s="18">
        <f t="shared" si="2"/>
        <v>2.0004844176750898</v>
      </c>
    </row>
    <row r="10" spans="1:10" ht="25.5">
      <c r="A10" s="7" t="s">
        <v>16</v>
      </c>
      <c r="B10" s="14">
        <v>22311250</v>
      </c>
      <c r="C10" s="3">
        <f t="shared" si="0"/>
        <v>20311250</v>
      </c>
      <c r="D10" s="17">
        <f t="shared" si="0"/>
        <v>0</v>
      </c>
      <c r="E10" s="4">
        <v>19905020</v>
      </c>
      <c r="F10" s="4">
        <v>0</v>
      </c>
      <c r="G10" s="18">
        <f t="shared" si="1"/>
        <v>97.999975383100505</v>
      </c>
      <c r="H10" s="4">
        <v>406230</v>
      </c>
      <c r="I10" s="4">
        <v>0</v>
      </c>
      <c r="J10" s="18">
        <f t="shared" si="2"/>
        <v>2.0000246168995015</v>
      </c>
    </row>
    <row r="11" spans="1:10">
      <c r="A11" s="7" t="s">
        <v>23</v>
      </c>
      <c r="B11" s="14">
        <v>11353414</v>
      </c>
      <c r="C11" s="3">
        <f t="shared" si="0"/>
        <v>11353414</v>
      </c>
      <c r="D11" s="17">
        <f t="shared" si="0"/>
        <v>0</v>
      </c>
      <c r="E11" s="4">
        <v>11126070</v>
      </c>
      <c r="F11" s="4">
        <v>0</v>
      </c>
      <c r="G11" s="18">
        <f t="shared" si="1"/>
        <v>97.997571479380568</v>
      </c>
      <c r="H11" s="4">
        <v>227344</v>
      </c>
      <c r="I11" s="4">
        <v>0</v>
      </c>
      <c r="J11" s="18">
        <f t="shared" si="2"/>
        <v>2.0024285206194365</v>
      </c>
    </row>
    <row r="12" spans="1:10">
      <c r="A12" s="7" t="s">
        <v>17</v>
      </c>
      <c r="B12" s="14">
        <v>33485718</v>
      </c>
      <c r="C12" s="3">
        <f t="shared" si="0"/>
        <v>5000000</v>
      </c>
      <c r="D12" s="17">
        <f t="shared" si="0"/>
        <v>27849468</v>
      </c>
      <c r="E12" s="4">
        <v>4800000</v>
      </c>
      <c r="F12" s="4">
        <v>26735489</v>
      </c>
      <c r="G12" s="18">
        <f t="shared" si="1"/>
        <v>95.999999147626994</v>
      </c>
      <c r="H12" s="4">
        <v>200000</v>
      </c>
      <c r="I12" s="4">
        <v>1113979</v>
      </c>
      <c r="J12" s="18">
        <f t="shared" si="2"/>
        <v>4.0000008523730122</v>
      </c>
    </row>
    <row r="13" spans="1:10">
      <c r="A13" s="15" t="s">
        <v>18</v>
      </c>
      <c r="B13" s="14">
        <v>46558830</v>
      </c>
      <c r="C13" s="3">
        <f t="shared" si="0"/>
        <v>41470970</v>
      </c>
      <c r="D13" s="17">
        <f t="shared" si="0"/>
        <v>0</v>
      </c>
      <c r="E13" s="4">
        <v>40226426</v>
      </c>
      <c r="F13" s="4">
        <v>0</v>
      </c>
      <c r="G13" s="18">
        <f t="shared" si="1"/>
        <v>96.998999541124789</v>
      </c>
      <c r="H13" s="4">
        <v>1244544</v>
      </c>
      <c r="I13" s="4">
        <v>0</v>
      </c>
      <c r="J13" s="18">
        <f t="shared" si="2"/>
        <v>3.0010004588752084</v>
      </c>
    </row>
    <row r="14" spans="1:10">
      <c r="A14" s="7" t="s">
        <v>22</v>
      </c>
      <c r="B14" s="14">
        <v>20872990</v>
      </c>
      <c r="C14" s="3">
        <f t="shared" si="0"/>
        <v>20872990</v>
      </c>
      <c r="D14" s="17">
        <f t="shared" si="0"/>
        <v>0</v>
      </c>
      <c r="E14" s="4">
        <v>20455530</v>
      </c>
      <c r="F14" s="4">
        <v>0</v>
      </c>
      <c r="G14" s="18">
        <f t="shared" si="1"/>
        <v>97.999999041823898</v>
      </c>
      <c r="H14" s="4">
        <v>417460</v>
      </c>
      <c r="I14" s="4">
        <v>0</v>
      </c>
      <c r="J14" s="18">
        <f t="shared" si="2"/>
        <v>2.0000009581760927</v>
      </c>
    </row>
    <row r="15" spans="1:10">
      <c r="A15" s="7" t="s">
        <v>19</v>
      </c>
      <c r="B15" s="14">
        <v>45551945</v>
      </c>
      <c r="C15" s="3">
        <f t="shared" si="0"/>
        <v>23633222</v>
      </c>
      <c r="D15" s="17">
        <f t="shared" si="0"/>
        <v>19910829</v>
      </c>
      <c r="E15" s="4">
        <v>23396890</v>
      </c>
      <c r="F15" s="4">
        <v>19711721</v>
      </c>
      <c r="G15" s="18">
        <f t="shared" si="1"/>
        <v>99.000001171227723</v>
      </c>
      <c r="H15" s="4">
        <v>236332</v>
      </c>
      <c r="I15" s="4">
        <v>199108</v>
      </c>
      <c r="J15" s="18">
        <f t="shared" si="2"/>
        <v>0.99999882877227009</v>
      </c>
    </row>
    <row r="16" spans="1:10">
      <c r="A16" s="7" t="s">
        <v>12</v>
      </c>
      <c r="B16" s="14">
        <v>78190576</v>
      </c>
      <c r="C16" s="3">
        <f t="shared" si="0"/>
        <v>38299294</v>
      </c>
      <c r="D16" s="17">
        <f t="shared" si="0"/>
        <v>0</v>
      </c>
      <c r="E16" s="4">
        <f>21313654+15836660</f>
        <v>37150314</v>
      </c>
      <c r="F16" s="4">
        <v>0</v>
      </c>
      <c r="G16" s="18">
        <f t="shared" si="1"/>
        <v>96.999996919003266</v>
      </c>
      <c r="H16" s="4">
        <v>1148980</v>
      </c>
      <c r="I16" s="4">
        <v>0</v>
      </c>
      <c r="J16" s="18">
        <f t="shared" si="2"/>
        <v>3.0000030809967408</v>
      </c>
    </row>
    <row r="17" spans="1:10">
      <c r="A17" s="8" t="s">
        <v>3</v>
      </c>
      <c r="B17" s="9">
        <f>SUM(B7:B16)</f>
        <v>422905599</v>
      </c>
      <c r="C17" s="9">
        <f>SUM(C7:C16)</f>
        <v>192084125</v>
      </c>
      <c r="D17" s="9">
        <f>SUM(D7:D16)</f>
        <v>142096879</v>
      </c>
      <c r="E17" s="9">
        <f>SUM(E7:E16)</f>
        <v>187580195</v>
      </c>
      <c r="F17" s="9">
        <f>SUM(F7:F16)</f>
        <v>138897059</v>
      </c>
      <c r="G17" s="19"/>
      <c r="H17" s="9">
        <f>SUM(H7:H16)</f>
        <v>4503930</v>
      </c>
      <c r="I17" s="9">
        <f>SUM(I7:I16)</f>
        <v>3199820</v>
      </c>
      <c r="J17" s="19"/>
    </row>
    <row r="18" spans="1:10">
      <c r="A18" s="7" t="s">
        <v>14</v>
      </c>
      <c r="B18" s="3">
        <v>31283490</v>
      </c>
      <c r="C18" s="3">
        <f>E18+H18</f>
        <v>100000</v>
      </c>
      <c r="D18" s="4">
        <v>0</v>
      </c>
      <c r="E18" s="4">
        <v>92000</v>
      </c>
      <c r="F18" s="4">
        <v>0</v>
      </c>
      <c r="G18" s="18">
        <f>(E18+F18)/(C18+D18)*100</f>
        <v>92</v>
      </c>
      <c r="H18" s="3">
        <v>8000</v>
      </c>
      <c r="I18" s="4">
        <v>0</v>
      </c>
      <c r="J18" s="18">
        <f>(H18+I18)/(C18+D18)*100</f>
        <v>8</v>
      </c>
    </row>
    <row r="19" spans="1:10">
      <c r="A19" s="8" t="s">
        <v>4</v>
      </c>
      <c r="B19" s="9">
        <f>B18</f>
        <v>31283490</v>
      </c>
      <c r="C19" s="9">
        <f>C18</f>
        <v>100000</v>
      </c>
      <c r="D19" s="9">
        <f>D18</f>
        <v>0</v>
      </c>
      <c r="E19" s="9">
        <f>E18</f>
        <v>92000</v>
      </c>
      <c r="F19" s="9">
        <f>F18</f>
        <v>0</v>
      </c>
      <c r="G19" s="19"/>
      <c r="H19" s="9">
        <f>H18</f>
        <v>8000</v>
      </c>
      <c r="I19" s="9">
        <f>I18</f>
        <v>0</v>
      </c>
      <c r="J19" s="19"/>
    </row>
    <row r="20" spans="1:10">
      <c r="A20" s="7" t="s">
        <v>24</v>
      </c>
      <c r="B20" s="3">
        <v>42968582</v>
      </c>
      <c r="C20" s="3">
        <f t="shared" ref="C20:D22" si="3">E20+H20</f>
        <v>42968582</v>
      </c>
      <c r="D20" s="17">
        <f t="shared" si="3"/>
        <v>0</v>
      </c>
      <c r="E20" s="3">
        <v>42109210</v>
      </c>
      <c r="F20" s="4">
        <v>0</v>
      </c>
      <c r="G20" s="18">
        <f>(E20+F20)/(C20+D20)*100</f>
        <v>97.99999916217854</v>
      </c>
      <c r="H20" s="3">
        <v>859372</v>
      </c>
      <c r="I20" s="4">
        <v>0</v>
      </c>
      <c r="J20" s="18">
        <f>(H20+I20)/(C20+D20)*100</f>
        <v>2.0000008378214575</v>
      </c>
    </row>
    <row r="21" spans="1:10">
      <c r="A21" s="7" t="s">
        <v>20</v>
      </c>
      <c r="B21" s="3">
        <v>22287071</v>
      </c>
      <c r="C21" s="3">
        <f t="shared" si="3"/>
        <v>11906559</v>
      </c>
      <c r="D21" s="17">
        <f t="shared" si="3"/>
        <v>0</v>
      </c>
      <c r="E21" s="3">
        <v>11668428</v>
      </c>
      <c r="F21" s="4">
        <v>0</v>
      </c>
      <c r="G21" s="18">
        <f>(E21+F21)/(C21+D21)*100</f>
        <v>98.000001511771785</v>
      </c>
      <c r="H21" s="3">
        <v>238131</v>
      </c>
      <c r="I21" s="4">
        <v>0</v>
      </c>
      <c r="J21" s="18">
        <f>(H21+I21)/(C21+D21)*100</f>
        <v>1.9999984882282111</v>
      </c>
    </row>
    <row r="22" spans="1:10">
      <c r="A22" s="7" t="s">
        <v>25</v>
      </c>
      <c r="B22" s="3">
        <v>18097830</v>
      </c>
      <c r="C22" s="3">
        <f t="shared" si="3"/>
        <v>18097830</v>
      </c>
      <c r="D22" s="17">
        <f t="shared" si="3"/>
        <v>0</v>
      </c>
      <c r="E22" s="3">
        <v>17916853</v>
      </c>
      <c r="F22" s="4">
        <v>0</v>
      </c>
      <c r="G22" s="18">
        <f>(E22+F22)/(C22+D22)*100</f>
        <v>99.000007183181623</v>
      </c>
      <c r="H22" s="3">
        <v>180977</v>
      </c>
      <c r="I22" s="4">
        <v>0</v>
      </c>
      <c r="J22" s="18">
        <f>(H22+I22)/(C22+D22)*100</f>
        <v>0.99999281681836993</v>
      </c>
    </row>
    <row r="23" spans="1:10">
      <c r="A23" s="16" t="s">
        <v>26</v>
      </c>
      <c r="B23" s="9">
        <f>SUM(B20:B22)</f>
        <v>83353483</v>
      </c>
      <c r="C23" s="9">
        <f>SUM(C20:C22)</f>
        <v>72972971</v>
      </c>
      <c r="D23" s="9">
        <f>SUM(D20:D22)</f>
        <v>0</v>
      </c>
      <c r="E23" s="9">
        <f>SUM(E20:E22)</f>
        <v>71694491</v>
      </c>
      <c r="F23" s="9">
        <f>SUM(F20:F22)</f>
        <v>0</v>
      </c>
      <c r="G23" s="9"/>
      <c r="H23" s="9">
        <f>SUM(H20:H22)</f>
        <v>1278480</v>
      </c>
      <c r="I23" s="9">
        <f>SUM(I20:I22)</f>
        <v>0</v>
      </c>
      <c r="J23" s="9"/>
    </row>
    <row r="24" spans="1:10">
      <c r="A24" s="8" t="s">
        <v>0</v>
      </c>
      <c r="B24" s="9">
        <f>B17+B19+B23</f>
        <v>537542572</v>
      </c>
      <c r="C24" s="9">
        <f>C17+C19+C23</f>
        <v>265157096</v>
      </c>
      <c r="D24" s="9">
        <f>D17+D19+D23</f>
        <v>142096879</v>
      </c>
      <c r="E24" s="9">
        <f>E17+E19+E23</f>
        <v>259366686</v>
      </c>
      <c r="F24" s="9">
        <f>F17+F19+F23</f>
        <v>138897059</v>
      </c>
      <c r="G24" s="9"/>
      <c r="H24" s="9">
        <f>H17+H19+H23</f>
        <v>5790410</v>
      </c>
      <c r="I24" s="9">
        <f>I17+I19+I23</f>
        <v>3199820</v>
      </c>
      <c r="J24" s="9"/>
    </row>
    <row r="28" spans="1:10" ht="41.25" customHeight="1">
      <c r="A28" s="34"/>
      <c r="B28" s="34"/>
      <c r="C28" s="34"/>
      <c r="D28" s="34"/>
      <c r="E28" s="34"/>
      <c r="F28" s="34"/>
      <c r="G28" s="34"/>
      <c r="H28" s="22"/>
      <c r="I28" s="22"/>
    </row>
    <row r="29" spans="1:10">
      <c r="A29" s="22"/>
      <c r="B29" s="22"/>
      <c r="C29" s="22"/>
      <c r="D29" s="29"/>
      <c r="E29" s="29"/>
      <c r="F29" s="29"/>
      <c r="G29" s="29"/>
      <c r="H29" s="22"/>
      <c r="I29" s="22"/>
    </row>
    <row r="30" spans="1:10" ht="27.75" customHeight="1">
      <c r="A30" s="45"/>
      <c r="B30" s="45"/>
      <c r="C30" s="45"/>
      <c r="D30" s="46"/>
      <c r="E30" s="46"/>
      <c r="F30" s="46"/>
      <c r="G30" s="46"/>
      <c r="H30" s="22"/>
      <c r="I30" s="22"/>
    </row>
    <row r="31" spans="1:10" ht="59.45" customHeight="1">
      <c r="A31" s="45"/>
      <c r="B31" s="45"/>
      <c r="C31" s="45"/>
      <c r="D31" s="30"/>
      <c r="E31" s="30"/>
      <c r="F31" s="30"/>
      <c r="G31" s="30"/>
      <c r="H31" s="22"/>
      <c r="I31" s="22"/>
    </row>
    <row r="32" spans="1:10">
      <c r="A32" s="23"/>
      <c r="B32" s="24"/>
      <c r="C32" s="25"/>
      <c r="D32" s="26"/>
      <c r="E32" s="31"/>
      <c r="F32" s="26"/>
      <c r="G32" s="31"/>
      <c r="H32" s="22"/>
      <c r="I32" s="22"/>
    </row>
    <row r="33" spans="1:9">
      <c r="A33" s="27"/>
      <c r="B33" s="28"/>
      <c r="C33" s="28"/>
      <c r="D33" s="28"/>
      <c r="E33" s="28"/>
      <c r="F33" s="28"/>
      <c r="G33" s="28"/>
      <c r="H33" s="22"/>
      <c r="I33" s="22"/>
    </row>
    <row r="34" spans="1:9">
      <c r="A34" s="27"/>
      <c r="B34" s="28"/>
      <c r="C34" s="28"/>
      <c r="D34" s="28"/>
      <c r="E34" s="28"/>
      <c r="F34" s="28"/>
      <c r="G34" s="28"/>
      <c r="H34" s="22"/>
      <c r="I34" s="22"/>
    </row>
    <row r="35" spans="1:9">
      <c r="A35" s="22"/>
      <c r="B35" s="22"/>
      <c r="C35" s="22"/>
      <c r="D35" s="29"/>
      <c r="E35" s="29"/>
      <c r="F35" s="29"/>
      <c r="G35" s="29"/>
      <c r="H35" s="22"/>
      <c r="I35" s="22"/>
    </row>
    <row r="36" spans="1:9">
      <c r="A36" s="22"/>
      <c r="B36" s="22"/>
      <c r="C36" s="22"/>
      <c r="D36" s="29"/>
      <c r="E36" s="29"/>
      <c r="F36" s="29"/>
      <c r="G36" s="29"/>
      <c r="H36" s="22"/>
      <c r="I36" s="22"/>
    </row>
    <row r="37" spans="1:9">
      <c r="A37" s="22"/>
      <c r="B37" s="22"/>
      <c r="C37" s="22"/>
      <c r="D37" s="29"/>
      <c r="E37" s="29"/>
      <c r="F37" s="29"/>
      <c r="G37" s="29"/>
      <c r="H37" s="22"/>
      <c r="I37" s="22"/>
    </row>
    <row r="38" spans="1:9">
      <c r="A38" s="22"/>
      <c r="B38" s="22"/>
      <c r="C38" s="22"/>
      <c r="D38" s="29"/>
      <c r="E38" s="29"/>
      <c r="F38" s="29"/>
      <c r="G38" s="29"/>
      <c r="H38" s="22"/>
      <c r="I38" s="22"/>
    </row>
    <row r="39" spans="1:9">
      <c r="A39" s="22"/>
      <c r="B39" s="22"/>
      <c r="C39" s="22"/>
      <c r="D39" s="29"/>
      <c r="E39" s="29"/>
      <c r="F39" s="29"/>
      <c r="G39" s="29"/>
      <c r="H39" s="22"/>
      <c r="I39" s="22"/>
    </row>
    <row r="40" spans="1:9">
      <c r="A40" s="22"/>
      <c r="B40" s="22"/>
      <c r="C40" s="22"/>
      <c r="D40" s="29"/>
      <c r="E40" s="29"/>
      <c r="F40" s="29"/>
      <c r="G40" s="29"/>
      <c r="H40" s="22"/>
      <c r="I40" s="22"/>
    </row>
  </sheetData>
  <mergeCells count="17">
    <mergeCell ref="A28:G28"/>
    <mergeCell ref="A30:A31"/>
    <mergeCell ref="B30:B31"/>
    <mergeCell ref="C30:C31"/>
    <mergeCell ref="D30:E30"/>
    <mergeCell ref="F30:G30"/>
    <mergeCell ref="I1:J1"/>
    <mergeCell ref="A2:J2"/>
    <mergeCell ref="A4:A6"/>
    <mergeCell ref="B4:B6"/>
    <mergeCell ref="C4:D5"/>
    <mergeCell ref="E4:G4"/>
    <mergeCell ref="H4:J4"/>
    <mergeCell ref="E5:F5"/>
    <mergeCell ref="G5:G6"/>
    <mergeCell ref="H5:I5"/>
    <mergeCell ref="J5:J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zoomScale="120" zoomScaleNormal="120" workbookViewId="0">
      <selection activeCell="K9" sqref="K9"/>
    </sheetView>
  </sheetViews>
  <sheetFormatPr defaultColWidth="8.85546875" defaultRowHeight="12.75"/>
  <cols>
    <col min="1" max="1" width="32.42578125" style="1" customWidth="1"/>
    <col min="2" max="2" width="15.7109375" style="1" customWidth="1"/>
    <col min="3" max="3" width="15.28515625" style="1" customWidth="1"/>
    <col min="4" max="4" width="15.7109375" style="2" customWidth="1"/>
    <col min="5" max="5" width="13.85546875" style="2" customWidth="1"/>
    <col min="6" max="6" width="14.140625" style="2" customWidth="1"/>
    <col min="7" max="7" width="6.5703125" style="2" customWidth="1"/>
    <col min="8" max="8" width="13.5703125" style="1" customWidth="1"/>
    <col min="9" max="9" width="12.85546875" style="1" customWidth="1"/>
    <col min="10" max="10" width="8.85546875" style="1"/>
    <col min="11" max="11" width="10.7109375" style="1" customWidth="1"/>
    <col min="12" max="16384" width="8.85546875" style="1"/>
  </cols>
  <sheetData>
    <row r="1" spans="1:10" ht="57" customHeight="1">
      <c r="A1" s="34" t="s">
        <v>9</v>
      </c>
      <c r="B1" s="34"/>
      <c r="C1" s="34"/>
      <c r="D1" s="34"/>
      <c r="E1" s="34"/>
      <c r="F1" s="34"/>
      <c r="G1" s="34"/>
    </row>
    <row r="2" spans="1:10" ht="23.25" customHeight="1">
      <c r="A2" s="35" t="s">
        <v>1</v>
      </c>
      <c r="B2" s="35" t="s">
        <v>5</v>
      </c>
      <c r="C2" s="35" t="s">
        <v>27</v>
      </c>
      <c r="D2" s="39" t="s">
        <v>28</v>
      </c>
      <c r="E2" s="41"/>
      <c r="F2" s="39" t="s">
        <v>29</v>
      </c>
      <c r="G2" s="41"/>
    </row>
    <row r="3" spans="1:10">
      <c r="A3" s="37"/>
      <c r="B3" s="37"/>
      <c r="C3" s="37"/>
      <c r="D3" s="20" t="s">
        <v>6</v>
      </c>
      <c r="E3" s="20" t="s">
        <v>7</v>
      </c>
      <c r="F3" s="20" t="s">
        <v>6</v>
      </c>
      <c r="G3" s="20" t="s">
        <v>7</v>
      </c>
    </row>
    <row r="4" spans="1:10">
      <c r="A4" s="7" t="s">
        <v>12</v>
      </c>
      <c r="B4" s="14">
        <v>78190576</v>
      </c>
      <c r="C4" s="3">
        <f>D4+F4</f>
        <v>1169392</v>
      </c>
      <c r="D4" s="4">
        <v>1134310</v>
      </c>
      <c r="E4" s="12">
        <f>D4/C4*100</f>
        <v>96.999979476514284</v>
      </c>
      <c r="F4" s="4">
        <v>35082</v>
      </c>
      <c r="G4" s="12">
        <f>F4/C4*100</f>
        <v>3.0000205234857087</v>
      </c>
    </row>
    <row r="5" spans="1:10" s="10" customFormat="1">
      <c r="A5" s="8" t="s">
        <v>3</v>
      </c>
      <c r="B5" s="9">
        <f t="shared" ref="B5:D6" si="0">B4</f>
        <v>78190576</v>
      </c>
      <c r="C5" s="9">
        <f t="shared" si="0"/>
        <v>1169392</v>
      </c>
      <c r="D5" s="9">
        <f t="shared" si="0"/>
        <v>1134310</v>
      </c>
      <c r="E5" s="9"/>
      <c r="F5" s="9">
        <f>F4</f>
        <v>35082</v>
      </c>
      <c r="G5" s="9"/>
    </row>
    <row r="6" spans="1:10" s="10" customFormat="1">
      <c r="A6" s="8" t="s">
        <v>0</v>
      </c>
      <c r="B6" s="9">
        <f t="shared" si="0"/>
        <v>78190576</v>
      </c>
      <c r="C6" s="9">
        <f t="shared" si="0"/>
        <v>1169392</v>
      </c>
      <c r="D6" s="9">
        <f t="shared" si="0"/>
        <v>1134310</v>
      </c>
      <c r="E6" s="9"/>
      <c r="F6" s="9">
        <f>F5</f>
        <v>35082</v>
      </c>
      <c r="G6" s="9"/>
    </row>
    <row r="7" spans="1:10">
      <c r="A7" s="47"/>
      <c r="B7" s="47"/>
      <c r="C7" s="47"/>
      <c r="D7" s="47"/>
      <c r="E7" s="47"/>
      <c r="F7" s="47"/>
      <c r="G7" s="11"/>
    </row>
    <row r="8" spans="1:10">
      <c r="A8" s="34" t="s">
        <v>10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>
      <c r="A9" s="5"/>
      <c r="B9" s="5"/>
      <c r="C9" s="5"/>
      <c r="D9" s="6"/>
      <c r="E9" s="6"/>
      <c r="F9" s="6"/>
      <c r="G9" s="6"/>
    </row>
    <row r="10" spans="1:10">
      <c r="A10" s="35" t="s">
        <v>1</v>
      </c>
      <c r="B10" s="35" t="s">
        <v>5</v>
      </c>
      <c r="C10" s="38" t="s">
        <v>11</v>
      </c>
      <c r="D10" s="38"/>
      <c r="E10" s="39" t="s">
        <v>8</v>
      </c>
      <c r="F10" s="40"/>
      <c r="G10" s="41"/>
      <c r="H10" s="39" t="s">
        <v>2</v>
      </c>
      <c r="I10" s="40"/>
      <c r="J10" s="41"/>
    </row>
    <row r="11" spans="1:10">
      <c r="A11" s="36"/>
      <c r="B11" s="36"/>
      <c r="C11" s="38"/>
      <c r="D11" s="38"/>
      <c r="E11" s="39" t="s">
        <v>6</v>
      </c>
      <c r="F11" s="41"/>
      <c r="G11" s="42" t="s">
        <v>7</v>
      </c>
      <c r="H11" s="39" t="s">
        <v>6</v>
      </c>
      <c r="I11" s="41"/>
      <c r="J11" s="44" t="s">
        <v>7</v>
      </c>
    </row>
    <row r="12" spans="1:10">
      <c r="A12" s="37"/>
      <c r="B12" s="37"/>
      <c r="C12" s="21">
        <v>2022</v>
      </c>
      <c r="D12" s="21">
        <v>2023</v>
      </c>
      <c r="E12" s="21">
        <v>2022</v>
      </c>
      <c r="F12" s="21">
        <v>2023</v>
      </c>
      <c r="G12" s="43"/>
      <c r="H12" s="21">
        <v>2022</v>
      </c>
      <c r="I12" s="21">
        <v>2023</v>
      </c>
      <c r="J12" s="44"/>
    </row>
    <row r="13" spans="1:10" ht="25.5">
      <c r="A13" s="13" t="s">
        <v>13</v>
      </c>
      <c r="B13" s="14">
        <v>87624027</v>
      </c>
      <c r="C13" s="3">
        <f t="shared" ref="C13:D22" si="1">E13+H13</f>
        <v>28600917</v>
      </c>
      <c r="D13" s="17">
        <f t="shared" si="1"/>
        <v>21861292</v>
      </c>
      <c r="E13" s="4">
        <v>28028898</v>
      </c>
      <c r="F13" s="4">
        <v>21424066</v>
      </c>
      <c r="G13" s="18">
        <f t="shared" ref="G13:G22" si="2">(E13+F13)/(C13+D13)*100</f>
        <v>97.99999837502159</v>
      </c>
      <c r="H13" s="4">
        <v>572019</v>
      </c>
      <c r="I13" s="4">
        <v>437226</v>
      </c>
      <c r="J13" s="18">
        <f t="shared" ref="J13:J22" si="3">(H13+I13)/(C13+D13)*100</f>
        <v>2.0000016249784069</v>
      </c>
    </row>
    <row r="14" spans="1:10">
      <c r="A14" s="13" t="s">
        <v>15</v>
      </c>
      <c r="B14" s="14">
        <v>39172419</v>
      </c>
      <c r="C14" s="3">
        <f t="shared" si="1"/>
        <v>501068</v>
      </c>
      <c r="D14" s="17">
        <f t="shared" si="1"/>
        <v>37151840</v>
      </c>
      <c r="E14" s="4">
        <v>491047</v>
      </c>
      <c r="F14" s="4">
        <v>36408803</v>
      </c>
      <c r="G14" s="18">
        <f t="shared" si="2"/>
        <v>98.000000424933972</v>
      </c>
      <c r="H14" s="4">
        <v>10021</v>
      </c>
      <c r="I14" s="4">
        <v>743037</v>
      </c>
      <c r="J14" s="18">
        <f t="shared" si="3"/>
        <v>1.9999995750660213</v>
      </c>
    </row>
    <row r="15" spans="1:10">
      <c r="A15" s="15" t="s">
        <v>21</v>
      </c>
      <c r="B15" s="14">
        <v>37784430</v>
      </c>
      <c r="C15" s="3">
        <f t="shared" si="1"/>
        <v>2041000</v>
      </c>
      <c r="D15" s="17">
        <f t="shared" si="1"/>
        <v>35323450</v>
      </c>
      <c r="E15" s="4">
        <v>2000000</v>
      </c>
      <c r="F15" s="4">
        <v>34616980</v>
      </c>
      <c r="G15" s="18">
        <f t="shared" si="2"/>
        <v>97.999515582324918</v>
      </c>
      <c r="H15" s="4">
        <v>41000</v>
      </c>
      <c r="I15" s="4">
        <v>706470</v>
      </c>
      <c r="J15" s="18">
        <f t="shared" si="3"/>
        <v>2.0004844176750898</v>
      </c>
    </row>
    <row r="16" spans="1:10" ht="25.5">
      <c r="A16" s="7" t="s">
        <v>16</v>
      </c>
      <c r="B16" s="14">
        <v>22311250</v>
      </c>
      <c r="C16" s="3">
        <f t="shared" si="1"/>
        <v>20311250</v>
      </c>
      <c r="D16" s="17">
        <f t="shared" si="1"/>
        <v>0</v>
      </c>
      <c r="E16" s="4">
        <v>19905020</v>
      </c>
      <c r="F16" s="4">
        <v>0</v>
      </c>
      <c r="G16" s="18">
        <f t="shared" si="2"/>
        <v>97.999975383100505</v>
      </c>
      <c r="H16" s="4">
        <v>406230</v>
      </c>
      <c r="I16" s="4">
        <v>0</v>
      </c>
      <c r="J16" s="18">
        <f t="shared" si="3"/>
        <v>2.0000246168995015</v>
      </c>
    </row>
    <row r="17" spans="1:10">
      <c r="A17" s="7" t="s">
        <v>23</v>
      </c>
      <c r="B17" s="14">
        <v>11353414</v>
      </c>
      <c r="C17" s="3">
        <f t="shared" si="1"/>
        <v>11353414</v>
      </c>
      <c r="D17" s="17">
        <f t="shared" si="1"/>
        <v>0</v>
      </c>
      <c r="E17" s="4">
        <v>11126070</v>
      </c>
      <c r="F17" s="4">
        <v>0</v>
      </c>
      <c r="G17" s="18">
        <f t="shared" si="2"/>
        <v>97.997571479380568</v>
      </c>
      <c r="H17" s="4">
        <v>227344</v>
      </c>
      <c r="I17" s="4">
        <v>0</v>
      </c>
      <c r="J17" s="18">
        <f t="shared" si="3"/>
        <v>2.0024285206194365</v>
      </c>
    </row>
    <row r="18" spans="1:10">
      <c r="A18" s="7" t="s">
        <v>17</v>
      </c>
      <c r="B18" s="14">
        <v>33485718</v>
      </c>
      <c r="C18" s="3">
        <f t="shared" si="1"/>
        <v>5000000</v>
      </c>
      <c r="D18" s="17">
        <f t="shared" si="1"/>
        <v>27849468</v>
      </c>
      <c r="E18" s="4">
        <v>4800000</v>
      </c>
      <c r="F18" s="4">
        <v>26735489</v>
      </c>
      <c r="G18" s="18">
        <f t="shared" si="2"/>
        <v>95.999999147626994</v>
      </c>
      <c r="H18" s="4">
        <v>200000</v>
      </c>
      <c r="I18" s="4">
        <v>1113979</v>
      </c>
      <c r="J18" s="18">
        <f t="shared" si="3"/>
        <v>4.0000008523730122</v>
      </c>
    </row>
    <row r="19" spans="1:10">
      <c r="A19" s="15" t="s">
        <v>18</v>
      </c>
      <c r="B19" s="14">
        <v>46558830</v>
      </c>
      <c r="C19" s="3">
        <f t="shared" si="1"/>
        <v>41470970</v>
      </c>
      <c r="D19" s="17">
        <f t="shared" si="1"/>
        <v>0</v>
      </c>
      <c r="E19" s="4">
        <v>40226426</v>
      </c>
      <c r="F19" s="4">
        <v>0</v>
      </c>
      <c r="G19" s="18">
        <f t="shared" si="2"/>
        <v>96.998999541124789</v>
      </c>
      <c r="H19" s="4">
        <v>1244544</v>
      </c>
      <c r="I19" s="4">
        <v>0</v>
      </c>
      <c r="J19" s="18">
        <f t="shared" si="3"/>
        <v>3.0010004588752084</v>
      </c>
    </row>
    <row r="20" spans="1:10">
      <c r="A20" s="7" t="s">
        <v>22</v>
      </c>
      <c r="B20" s="14">
        <v>20872990</v>
      </c>
      <c r="C20" s="3">
        <f t="shared" si="1"/>
        <v>20872990</v>
      </c>
      <c r="D20" s="17">
        <f t="shared" si="1"/>
        <v>0</v>
      </c>
      <c r="E20" s="4">
        <v>20455530</v>
      </c>
      <c r="F20" s="4">
        <v>0</v>
      </c>
      <c r="G20" s="18">
        <f t="shared" si="2"/>
        <v>97.999999041823898</v>
      </c>
      <c r="H20" s="4">
        <v>417460</v>
      </c>
      <c r="I20" s="4">
        <v>0</v>
      </c>
      <c r="J20" s="18">
        <f t="shared" si="3"/>
        <v>2.0000009581760927</v>
      </c>
    </row>
    <row r="21" spans="1:10">
      <c r="A21" s="7" t="s">
        <v>19</v>
      </c>
      <c r="B21" s="14">
        <v>45551945</v>
      </c>
      <c r="C21" s="3">
        <f t="shared" si="1"/>
        <v>23633222</v>
      </c>
      <c r="D21" s="17">
        <f t="shared" si="1"/>
        <v>19910829</v>
      </c>
      <c r="E21" s="4">
        <v>23396890</v>
      </c>
      <c r="F21" s="4">
        <v>19711721</v>
      </c>
      <c r="G21" s="18">
        <f t="shared" si="2"/>
        <v>99.000001171227723</v>
      </c>
      <c r="H21" s="4">
        <v>236332</v>
      </c>
      <c r="I21" s="4">
        <v>199108</v>
      </c>
      <c r="J21" s="18">
        <f t="shared" si="3"/>
        <v>0.99999882877227009</v>
      </c>
    </row>
    <row r="22" spans="1:10">
      <c r="A22" s="7" t="s">
        <v>12</v>
      </c>
      <c r="B22" s="14">
        <v>78190576</v>
      </c>
      <c r="C22" s="3">
        <f t="shared" si="1"/>
        <v>38299294</v>
      </c>
      <c r="D22" s="17">
        <f t="shared" si="1"/>
        <v>0</v>
      </c>
      <c r="E22" s="4">
        <f>21313654+15836660</f>
        <v>37150314</v>
      </c>
      <c r="F22" s="4">
        <v>0</v>
      </c>
      <c r="G22" s="18">
        <f t="shared" si="2"/>
        <v>96.999996919003266</v>
      </c>
      <c r="H22" s="4">
        <v>1148980</v>
      </c>
      <c r="I22" s="4">
        <v>0</v>
      </c>
      <c r="J22" s="18">
        <f t="shared" si="3"/>
        <v>3.0000030809967408</v>
      </c>
    </row>
    <row r="23" spans="1:10">
      <c r="A23" s="8" t="s">
        <v>3</v>
      </c>
      <c r="B23" s="9">
        <f>SUM(B13:B22)</f>
        <v>422905599</v>
      </c>
      <c r="C23" s="9">
        <f>SUM(C13:C22)</f>
        <v>192084125</v>
      </c>
      <c r="D23" s="9">
        <f>SUM(D13:D22)</f>
        <v>142096879</v>
      </c>
      <c r="E23" s="9">
        <f>SUM(E13:E22)</f>
        <v>187580195</v>
      </c>
      <c r="F23" s="9">
        <f>SUM(F13:F22)</f>
        <v>138897059</v>
      </c>
      <c r="G23" s="19"/>
      <c r="H23" s="9">
        <f>SUM(H13:H22)</f>
        <v>4503930</v>
      </c>
      <c r="I23" s="9">
        <f>SUM(I13:I22)</f>
        <v>3199820</v>
      </c>
      <c r="J23" s="19"/>
    </row>
    <row r="24" spans="1:10">
      <c r="A24" s="7" t="s">
        <v>14</v>
      </c>
      <c r="B24" s="3">
        <v>31283490</v>
      </c>
      <c r="C24" s="3">
        <f>E24+H24</f>
        <v>100000</v>
      </c>
      <c r="D24" s="4">
        <v>0</v>
      </c>
      <c r="E24" s="4">
        <v>92000</v>
      </c>
      <c r="F24" s="4">
        <v>0</v>
      </c>
      <c r="G24" s="18">
        <f>(E24+F24)/(C24+D24)*100</f>
        <v>92</v>
      </c>
      <c r="H24" s="3">
        <v>8000</v>
      </c>
      <c r="I24" s="4">
        <v>0</v>
      </c>
      <c r="J24" s="18">
        <f>(H24+I24)/(C24+D24)*100</f>
        <v>8</v>
      </c>
    </row>
    <row r="25" spans="1:10">
      <c r="A25" s="8" t="s">
        <v>4</v>
      </c>
      <c r="B25" s="9">
        <f>B24</f>
        <v>31283490</v>
      </c>
      <c r="C25" s="9">
        <f>C24</f>
        <v>100000</v>
      </c>
      <c r="D25" s="9">
        <f>D24</f>
        <v>0</v>
      </c>
      <c r="E25" s="9">
        <f>E24</f>
        <v>92000</v>
      </c>
      <c r="F25" s="9">
        <f>F24</f>
        <v>0</v>
      </c>
      <c r="G25" s="19"/>
      <c r="H25" s="9">
        <f>H24</f>
        <v>8000</v>
      </c>
      <c r="I25" s="9">
        <f>I24</f>
        <v>0</v>
      </c>
      <c r="J25" s="19"/>
    </row>
    <row r="26" spans="1:10">
      <c r="A26" s="7" t="s">
        <v>24</v>
      </c>
      <c r="B26" s="3">
        <v>42968582</v>
      </c>
      <c r="C26" s="3">
        <f t="shared" ref="C26:D28" si="4">E26+H26</f>
        <v>42968582</v>
      </c>
      <c r="D26" s="17">
        <f t="shared" si="4"/>
        <v>0</v>
      </c>
      <c r="E26" s="3">
        <v>42109210</v>
      </c>
      <c r="F26" s="4">
        <v>0</v>
      </c>
      <c r="G26" s="18">
        <f>(E26+F26)/(C26+D26)*100</f>
        <v>97.99999916217854</v>
      </c>
      <c r="H26" s="3">
        <v>859372</v>
      </c>
      <c r="I26" s="4">
        <v>0</v>
      </c>
      <c r="J26" s="18">
        <f>(H26+I26)/(C26+D26)*100</f>
        <v>2.0000008378214575</v>
      </c>
    </row>
    <row r="27" spans="1:10">
      <c r="A27" s="7" t="s">
        <v>20</v>
      </c>
      <c r="B27" s="3">
        <v>22287071</v>
      </c>
      <c r="C27" s="3">
        <f t="shared" si="4"/>
        <v>11906559</v>
      </c>
      <c r="D27" s="17">
        <f t="shared" si="4"/>
        <v>0</v>
      </c>
      <c r="E27" s="3">
        <v>11668428</v>
      </c>
      <c r="F27" s="4">
        <v>0</v>
      </c>
      <c r="G27" s="18">
        <f>(E27+F27)/(C27+D27)*100</f>
        <v>98.000001511771785</v>
      </c>
      <c r="H27" s="3">
        <v>238131</v>
      </c>
      <c r="I27" s="4">
        <v>0</v>
      </c>
      <c r="J27" s="18">
        <f>(H27+I27)/(C27+D27)*100</f>
        <v>1.9999984882282111</v>
      </c>
    </row>
    <row r="28" spans="1:10">
      <c r="A28" s="7" t="s">
        <v>25</v>
      </c>
      <c r="B28" s="3">
        <v>18097830</v>
      </c>
      <c r="C28" s="3">
        <f t="shared" si="4"/>
        <v>18097830</v>
      </c>
      <c r="D28" s="17">
        <f t="shared" si="4"/>
        <v>0</v>
      </c>
      <c r="E28" s="3">
        <v>17916853</v>
      </c>
      <c r="F28" s="4">
        <v>0</v>
      </c>
      <c r="G28" s="18">
        <f>(E28+F28)/(C28+D28)*100</f>
        <v>99.000007183181623</v>
      </c>
      <c r="H28" s="3">
        <v>180977</v>
      </c>
      <c r="I28" s="4">
        <v>0</v>
      </c>
      <c r="J28" s="18">
        <f>(H28+I28)/(C28+D28)*100</f>
        <v>0.99999281681836993</v>
      </c>
    </row>
    <row r="29" spans="1:10">
      <c r="A29" s="16" t="s">
        <v>26</v>
      </c>
      <c r="B29" s="9">
        <f>SUM(B26:B28)</f>
        <v>83353483</v>
      </c>
      <c r="C29" s="9">
        <f>SUM(C26:C28)</f>
        <v>72972971</v>
      </c>
      <c r="D29" s="9">
        <f>SUM(D26:D28)</f>
        <v>0</v>
      </c>
      <c r="E29" s="9">
        <f>SUM(E26:E28)</f>
        <v>71694491</v>
      </c>
      <c r="F29" s="9">
        <f>SUM(F26:F28)</f>
        <v>0</v>
      </c>
      <c r="G29" s="9"/>
      <c r="H29" s="9">
        <f>SUM(H26:H28)</f>
        <v>1278480</v>
      </c>
      <c r="I29" s="9">
        <f>SUM(I26:I28)</f>
        <v>0</v>
      </c>
      <c r="J29" s="9"/>
    </row>
    <row r="30" spans="1:10">
      <c r="A30" s="8" t="s">
        <v>0</v>
      </c>
      <c r="B30" s="9">
        <f>B23+B25+B29</f>
        <v>537542572</v>
      </c>
      <c r="C30" s="9">
        <f>C23+C25+C29</f>
        <v>265157096</v>
      </c>
      <c r="D30" s="9">
        <f>D23+D25+D29</f>
        <v>142096879</v>
      </c>
      <c r="E30" s="9">
        <f>E23+E25+E29</f>
        <v>259366686</v>
      </c>
      <c r="F30" s="9">
        <f>F23+F25+F29</f>
        <v>138897059</v>
      </c>
      <c r="G30" s="9"/>
      <c r="H30" s="9">
        <f>H23+H25+H29</f>
        <v>5790410</v>
      </c>
      <c r="I30" s="9">
        <f>I23+I25+I29</f>
        <v>3199820</v>
      </c>
      <c r="J30" s="9"/>
    </row>
    <row r="34" spans="1:7">
      <c r="A34" s="34" t="s">
        <v>30</v>
      </c>
      <c r="B34" s="34"/>
      <c r="C34" s="34"/>
      <c r="D34" s="34"/>
      <c r="E34" s="34"/>
      <c r="F34" s="34"/>
      <c r="G34" s="34"/>
    </row>
    <row r="36" spans="1:7">
      <c r="A36" s="35" t="s">
        <v>1</v>
      </c>
      <c r="B36" s="35" t="s">
        <v>5</v>
      </c>
      <c r="C36" s="35" t="s">
        <v>27</v>
      </c>
      <c r="D36" s="39" t="s">
        <v>28</v>
      </c>
      <c r="E36" s="41"/>
      <c r="F36" s="39" t="s">
        <v>29</v>
      </c>
      <c r="G36" s="41"/>
    </row>
    <row r="37" spans="1:7">
      <c r="A37" s="37"/>
      <c r="B37" s="37"/>
      <c r="C37" s="37"/>
      <c r="D37" s="20" t="s">
        <v>6</v>
      </c>
      <c r="E37" s="20" t="s">
        <v>7</v>
      </c>
      <c r="F37" s="20" t="s">
        <v>6</v>
      </c>
      <c r="G37" s="20" t="s">
        <v>7</v>
      </c>
    </row>
    <row r="38" spans="1:7">
      <c r="A38" s="7" t="s">
        <v>14</v>
      </c>
      <c r="B38" s="14">
        <v>1032459491</v>
      </c>
      <c r="C38" s="3">
        <f>D38+F38</f>
        <v>1032459491</v>
      </c>
      <c r="D38" s="4">
        <v>960000000</v>
      </c>
      <c r="E38" s="12">
        <f>D38/C38*100</f>
        <v>92.98185627313876</v>
      </c>
      <c r="F38" s="4">
        <v>72459491</v>
      </c>
      <c r="G38" s="12">
        <f>F38/C38*100</f>
        <v>7.0181437268612408</v>
      </c>
    </row>
    <row r="39" spans="1:7">
      <c r="A39" s="8" t="s">
        <v>4</v>
      </c>
      <c r="B39" s="9">
        <f t="shared" ref="B39:D40" si="5">B38</f>
        <v>1032459491</v>
      </c>
      <c r="C39" s="9">
        <f t="shared" si="5"/>
        <v>1032459491</v>
      </c>
      <c r="D39" s="9">
        <f t="shared" si="5"/>
        <v>960000000</v>
      </c>
      <c r="E39" s="9"/>
      <c r="F39" s="9">
        <f>F38</f>
        <v>72459491</v>
      </c>
      <c r="G39" s="9"/>
    </row>
    <row r="40" spans="1:7">
      <c r="A40" s="8" t="s">
        <v>0</v>
      </c>
      <c r="B40" s="9">
        <f t="shared" si="5"/>
        <v>1032459491</v>
      </c>
      <c r="C40" s="9">
        <f t="shared" si="5"/>
        <v>1032459491</v>
      </c>
      <c r="D40" s="9">
        <f t="shared" si="5"/>
        <v>960000000</v>
      </c>
      <c r="E40" s="9"/>
      <c r="F40" s="9">
        <f>F39</f>
        <v>72459491</v>
      </c>
      <c r="G40" s="9"/>
    </row>
  </sheetData>
  <mergeCells count="23">
    <mergeCell ref="A34:G34"/>
    <mergeCell ref="A36:A37"/>
    <mergeCell ref="B36:B37"/>
    <mergeCell ref="C36:C37"/>
    <mergeCell ref="D36:E36"/>
    <mergeCell ref="F36:G36"/>
    <mergeCell ref="A7:F7"/>
    <mergeCell ref="A8:J8"/>
    <mergeCell ref="A10:A12"/>
    <mergeCell ref="B10:B12"/>
    <mergeCell ref="C10:D11"/>
    <mergeCell ref="E10:G10"/>
    <mergeCell ref="H10:J10"/>
    <mergeCell ref="E11:F11"/>
    <mergeCell ref="G11:G12"/>
    <mergeCell ref="H11:I11"/>
    <mergeCell ref="J11:J12"/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Лист2</vt:lpstr>
      <vt:lpstr>Лист3!Область_печати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2021-10-25T12:16:06Z</cp:lastPrinted>
  <dcterms:created xsi:type="dcterms:W3CDTF">2020-07-10T07:07:33Z</dcterms:created>
  <dcterms:modified xsi:type="dcterms:W3CDTF">2021-10-25T12:25:45Z</dcterms:modified>
</cp:coreProperties>
</file>