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4060" windowHeight="11250"/>
  </bookViews>
  <sheets>
    <sheet name="Скр (2022)" sheetId="11" r:id="rId1"/>
    <sheet name="Скр (2023)" sheetId="13" r:id="rId2"/>
    <sheet name="Скр (2024)" sheetId="15" r:id="rId3"/>
  </sheets>
  <definedNames>
    <definedName name="_xlnm.Print_Area" localSheetId="0">'Скр (2022)'!$A$1:$P$142</definedName>
    <definedName name="_xlnm.Print_Area" localSheetId="1">'Скр (2023)'!$A$1:$P$143</definedName>
    <definedName name="_xlnm.Print_Area" localSheetId="2">'Скр (2024)'!$A$1:$P$143</definedName>
  </definedNames>
  <calcPr calcId="125725"/>
</workbook>
</file>

<file path=xl/calcChain.xml><?xml version="1.0" encoding="utf-8"?>
<calcChain xmlns="http://schemas.openxmlformats.org/spreadsheetml/2006/main">
  <c r="O138" i="15"/>
  <c r="O140" s="1"/>
  <c r="L138"/>
  <c r="K138"/>
  <c r="J138"/>
  <c r="I138"/>
  <c r="F138"/>
  <c r="P135"/>
  <c r="O135"/>
  <c r="N135"/>
  <c r="M135"/>
  <c r="G135" s="1"/>
  <c r="E135" s="1"/>
  <c r="L135"/>
  <c r="K135"/>
  <c r="J135"/>
  <c r="I135"/>
  <c r="F135"/>
  <c r="P134"/>
  <c r="O134"/>
  <c r="N134"/>
  <c r="M134"/>
  <c r="L134"/>
  <c r="K134"/>
  <c r="J134"/>
  <c r="G134" s="1"/>
  <c r="E134" s="1"/>
  <c r="I134"/>
  <c r="F134"/>
  <c r="P133"/>
  <c r="P138" s="1"/>
  <c r="P140" s="1"/>
  <c r="O133"/>
  <c r="N133"/>
  <c r="N138" s="1"/>
  <c r="N140" s="1"/>
  <c r="M133"/>
  <c r="L133"/>
  <c r="K133"/>
  <c r="J133"/>
  <c r="I133"/>
  <c r="F133"/>
  <c r="N95"/>
  <c r="P93"/>
  <c r="P95" s="1"/>
  <c r="O93"/>
  <c r="O95" s="1"/>
  <c r="N93"/>
  <c r="M93"/>
  <c r="M95" s="1"/>
  <c r="L93"/>
  <c r="K93"/>
  <c r="J93"/>
  <c r="I93"/>
  <c r="F93"/>
  <c r="L90"/>
  <c r="K90"/>
  <c r="J90"/>
  <c r="I90"/>
  <c r="G90"/>
  <c r="E90" s="1"/>
  <c r="F90"/>
  <c r="L89"/>
  <c r="K89"/>
  <c r="J89"/>
  <c r="I89"/>
  <c r="G89" s="1"/>
  <c r="E89" s="1"/>
  <c r="F89"/>
  <c r="L88"/>
  <c r="K88"/>
  <c r="J88"/>
  <c r="G88" s="1"/>
  <c r="I88"/>
  <c r="F88"/>
  <c r="O46"/>
  <c r="M46"/>
  <c r="P44"/>
  <c r="P46" s="1"/>
  <c r="O44"/>
  <c r="N44"/>
  <c r="N46" s="1"/>
  <c r="M44"/>
  <c r="L44"/>
  <c r="K44"/>
  <c r="J44"/>
  <c r="I44"/>
  <c r="F44"/>
  <c r="L41"/>
  <c r="K41"/>
  <c r="J41"/>
  <c r="I41"/>
  <c r="G41" s="1"/>
  <c r="E41" s="1"/>
  <c r="F41"/>
  <c r="L40"/>
  <c r="K40"/>
  <c r="J40"/>
  <c r="G40" s="1"/>
  <c r="E40" s="1"/>
  <c r="I40"/>
  <c r="F40"/>
  <c r="L39"/>
  <c r="K39"/>
  <c r="J39"/>
  <c r="G39" s="1"/>
  <c r="I39"/>
  <c r="F39"/>
  <c r="O138" i="13"/>
  <c r="O140" s="1"/>
  <c r="L138"/>
  <c r="K138"/>
  <c r="J138"/>
  <c r="I138"/>
  <c r="F138"/>
  <c r="P135"/>
  <c r="O135"/>
  <c r="N135"/>
  <c r="M135"/>
  <c r="G135" s="1"/>
  <c r="E135" s="1"/>
  <c r="L135"/>
  <c r="K135"/>
  <c r="J135"/>
  <c r="I135"/>
  <c r="F135"/>
  <c r="P134"/>
  <c r="O134"/>
  <c r="N134"/>
  <c r="G134" s="1"/>
  <c r="E134" s="1"/>
  <c r="M134"/>
  <c r="L134"/>
  <c r="K134"/>
  <c r="J134"/>
  <c r="I134"/>
  <c r="F134"/>
  <c r="P133"/>
  <c r="P138" s="1"/>
  <c r="P140" s="1"/>
  <c r="O133"/>
  <c r="N133"/>
  <c r="N138" s="1"/>
  <c r="N140" s="1"/>
  <c r="M133"/>
  <c r="M138" s="1"/>
  <c r="M140" s="1"/>
  <c r="L133"/>
  <c r="K133"/>
  <c r="J133"/>
  <c r="I133"/>
  <c r="F133"/>
  <c r="N95"/>
  <c r="P93"/>
  <c r="P95" s="1"/>
  <c r="O93"/>
  <c r="O95" s="1"/>
  <c r="N93"/>
  <c r="M93"/>
  <c r="M95" s="1"/>
  <c r="L93"/>
  <c r="K93"/>
  <c r="J93"/>
  <c r="I93"/>
  <c r="F93"/>
  <c r="L90"/>
  <c r="K90"/>
  <c r="J90"/>
  <c r="I90"/>
  <c r="G90"/>
  <c r="E90" s="1"/>
  <c r="F90"/>
  <c r="L89"/>
  <c r="K89"/>
  <c r="J89"/>
  <c r="I89"/>
  <c r="G89" s="1"/>
  <c r="E89" s="1"/>
  <c r="F89"/>
  <c r="L88"/>
  <c r="K88"/>
  <c r="J88"/>
  <c r="I88"/>
  <c r="G88"/>
  <c r="G93" s="1"/>
  <c r="G95" s="1"/>
  <c r="F88"/>
  <c r="O46"/>
  <c r="M46"/>
  <c r="P44"/>
  <c r="P46" s="1"/>
  <c r="O44"/>
  <c r="N44"/>
  <c r="N46" s="1"/>
  <c r="M44"/>
  <c r="L44"/>
  <c r="K44"/>
  <c r="J44"/>
  <c r="I44"/>
  <c r="F44"/>
  <c r="L41"/>
  <c r="K41"/>
  <c r="J41"/>
  <c r="I41"/>
  <c r="G41" s="1"/>
  <c r="E41" s="1"/>
  <c r="F41"/>
  <c r="L40"/>
  <c r="K40"/>
  <c r="J40"/>
  <c r="I40"/>
  <c r="G40"/>
  <c r="E40" s="1"/>
  <c r="F40"/>
  <c r="L39"/>
  <c r="K39"/>
  <c r="J39"/>
  <c r="G39" s="1"/>
  <c r="I39"/>
  <c r="F39"/>
  <c r="C135" i="11"/>
  <c r="C134"/>
  <c r="C133"/>
  <c r="P135"/>
  <c r="P134"/>
  <c r="P133"/>
  <c r="O135"/>
  <c r="O134"/>
  <c r="O133"/>
  <c r="N135"/>
  <c r="N134"/>
  <c r="N133"/>
  <c r="M135"/>
  <c r="M134"/>
  <c r="M133"/>
  <c r="F133"/>
  <c r="L138"/>
  <c r="K138"/>
  <c r="J138"/>
  <c r="I138"/>
  <c r="F138"/>
  <c r="L135"/>
  <c r="K135"/>
  <c r="J135"/>
  <c r="I135"/>
  <c r="F135"/>
  <c r="L134"/>
  <c r="K134"/>
  <c r="J134"/>
  <c r="I134"/>
  <c r="F134"/>
  <c r="L133"/>
  <c r="K133"/>
  <c r="J133"/>
  <c r="I133"/>
  <c r="P93"/>
  <c r="P95" s="1"/>
  <c r="O93"/>
  <c r="O95" s="1"/>
  <c r="N93"/>
  <c r="N95" s="1"/>
  <c r="M93"/>
  <c r="M95" s="1"/>
  <c r="L93"/>
  <c r="K93"/>
  <c r="J93"/>
  <c r="I93"/>
  <c r="F93"/>
  <c r="L90"/>
  <c r="K90"/>
  <c r="J90"/>
  <c r="I90"/>
  <c r="F90"/>
  <c r="L89"/>
  <c r="K89"/>
  <c r="J89"/>
  <c r="I89"/>
  <c r="F89"/>
  <c r="L88"/>
  <c r="K88"/>
  <c r="J88"/>
  <c r="I88"/>
  <c r="F88"/>
  <c r="M46"/>
  <c r="P44"/>
  <c r="P46" s="1"/>
  <c r="O44"/>
  <c r="O46" s="1"/>
  <c r="N44"/>
  <c r="N46" s="1"/>
  <c r="M44"/>
  <c r="L44"/>
  <c r="K44"/>
  <c r="J44"/>
  <c r="I44"/>
  <c r="F44"/>
  <c r="L41"/>
  <c r="K41"/>
  <c r="J41"/>
  <c r="I41"/>
  <c r="F41"/>
  <c r="L40"/>
  <c r="K40"/>
  <c r="J40"/>
  <c r="I40"/>
  <c r="F40"/>
  <c r="L39"/>
  <c r="K39"/>
  <c r="J39"/>
  <c r="I39"/>
  <c r="F39"/>
  <c r="G93" i="15" l="1"/>
  <c r="G95" s="1"/>
  <c r="E88"/>
  <c r="C135"/>
  <c r="D135"/>
  <c r="E39"/>
  <c r="G44"/>
  <c r="G46" s="1"/>
  <c r="C41"/>
  <c r="D41"/>
  <c r="D89"/>
  <c r="C134"/>
  <c r="D134"/>
  <c r="D40"/>
  <c r="C90"/>
  <c r="D90"/>
  <c r="G133"/>
  <c r="M138"/>
  <c r="M140" s="1"/>
  <c r="D40" i="13"/>
  <c r="C135"/>
  <c r="D135"/>
  <c r="D41"/>
  <c r="C41" s="1"/>
  <c r="D134"/>
  <c r="C134" s="1"/>
  <c r="D89"/>
  <c r="E39"/>
  <c r="G44"/>
  <c r="G46" s="1"/>
  <c r="D90"/>
  <c r="C90" s="1"/>
  <c r="G133"/>
  <c r="E88"/>
  <c r="G89" i="11"/>
  <c r="E89" s="1"/>
  <c r="D89" s="1"/>
  <c r="G41"/>
  <c r="E41" s="1"/>
  <c r="D41" s="1"/>
  <c r="C41" s="1"/>
  <c r="G40"/>
  <c r="E40" s="1"/>
  <c r="G90"/>
  <c r="E90" s="1"/>
  <c r="G39"/>
  <c r="E39" s="1"/>
  <c r="G88"/>
  <c r="P138"/>
  <c r="P140" s="1"/>
  <c r="O138"/>
  <c r="O140" s="1"/>
  <c r="G135"/>
  <c r="E135" s="1"/>
  <c r="D135" s="1"/>
  <c r="N138"/>
  <c r="N140" s="1"/>
  <c r="M138"/>
  <c r="M140" s="1"/>
  <c r="G134"/>
  <c r="E134" s="1"/>
  <c r="D134" s="1"/>
  <c r="G133"/>
  <c r="E133" s="1"/>
  <c r="E133" i="15" l="1"/>
  <c r="G138"/>
  <c r="G140" s="1"/>
  <c r="D39"/>
  <c r="D44" s="1"/>
  <c r="D46" s="1"/>
  <c r="C45" s="1"/>
  <c r="E44"/>
  <c r="E46" s="1"/>
  <c r="C88"/>
  <c r="C93" s="1"/>
  <c r="C95" s="1"/>
  <c r="D88"/>
  <c r="D93" s="1"/>
  <c r="D95" s="1"/>
  <c r="C94" s="1"/>
  <c r="E93"/>
  <c r="E95" s="1"/>
  <c r="E133" i="13"/>
  <c r="G138"/>
  <c r="G140" s="1"/>
  <c r="D39"/>
  <c r="D44" s="1"/>
  <c r="D46" s="1"/>
  <c r="C45" s="1"/>
  <c r="E44"/>
  <c r="E46" s="1"/>
  <c r="D88"/>
  <c r="D93" s="1"/>
  <c r="D95" s="1"/>
  <c r="C94" s="1"/>
  <c r="E93"/>
  <c r="E95" s="1"/>
  <c r="D90" i="11"/>
  <c r="C90" s="1"/>
  <c r="D40"/>
  <c r="G93"/>
  <c r="G95" s="1"/>
  <c r="E88"/>
  <c r="G44"/>
  <c r="G46" s="1"/>
  <c r="G138"/>
  <c r="G140" s="1"/>
  <c r="D133"/>
  <c r="D138" s="1"/>
  <c r="D140" s="1"/>
  <c r="E138"/>
  <c r="E140" s="1"/>
  <c r="D39"/>
  <c r="D44" s="1"/>
  <c r="D46" s="1"/>
  <c r="C45" s="1"/>
  <c r="E44"/>
  <c r="E46" s="1"/>
  <c r="E138" i="15" l="1"/>
  <c r="E140" s="1"/>
  <c r="D133"/>
  <c r="D138" s="1"/>
  <c r="D140" s="1"/>
  <c r="C39"/>
  <c r="C44" s="1"/>
  <c r="C46" s="1"/>
  <c r="C97" s="1"/>
  <c r="E138" i="13"/>
  <c r="E140" s="1"/>
  <c r="D133"/>
  <c r="D138" s="1"/>
  <c r="D140" s="1"/>
  <c r="C88"/>
  <c r="C93" s="1"/>
  <c r="C95" s="1"/>
  <c r="C39"/>
  <c r="C44" s="1"/>
  <c r="C46" s="1"/>
  <c r="E93" i="11"/>
  <c r="E95" s="1"/>
  <c r="D88"/>
  <c r="D93" s="1"/>
  <c r="D95" s="1"/>
  <c r="C94" s="1"/>
  <c r="C138"/>
  <c r="C39"/>
  <c r="C133" i="15" l="1"/>
  <c r="C138" s="1"/>
  <c r="C140" s="1"/>
  <c r="C133" i="13"/>
  <c r="C138" s="1"/>
  <c r="C140" s="1"/>
  <c r="C88" i="11"/>
  <c r="C44"/>
  <c r="C46" s="1"/>
  <c r="C93" l="1"/>
  <c r="C95" s="1"/>
  <c r="C142" l="1"/>
</calcChain>
</file>

<file path=xl/sharedStrings.xml><?xml version="1.0" encoding="utf-8"?>
<sst xmlns="http://schemas.openxmlformats.org/spreadsheetml/2006/main" count="621" uniqueCount="77">
  <si>
    <t>Местные бюджеты</t>
  </si>
  <si>
    <t>в том числе:</t>
  </si>
  <si>
    <t>1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</si>
  <si>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</si>
  <si>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</si>
  <si>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</si>
  <si>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</si>
  <si>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</si>
  <si>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</si>
  <si>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</si>
  <si>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</si>
  <si>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</si>
  <si>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</si>
  <si>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</si>
  <si>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</si>
  <si>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</si>
  <si>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</si>
  <si>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</si>
  <si>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</si>
  <si>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</si>
  <si>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</si>
  <si>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</si>
  <si>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</si>
  <si>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</si>
  <si>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</si>
  <si>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</si>
  <si>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</si>
  <si>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</si>
  <si>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</si>
  <si>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</si>
  <si>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</si>
  <si>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ИТОГО МУНИЦИПАЛЬНЫЕ РАЙОНЫ</t>
  </si>
  <si>
    <t>г.Железногорск</t>
  </si>
  <si>
    <t>г.Курск</t>
  </si>
  <si>
    <t>г.Курчатов</t>
  </si>
  <si>
    <t>г.Льгов</t>
  </si>
  <si>
    <t>г.Щигры</t>
  </si>
  <si>
    <t>ИТОГО ГОРОДСКИЕ ОКРУГА</t>
  </si>
  <si>
    <t>Нераспределенный резерв</t>
  </si>
  <si>
    <t>ВСЕГО</t>
  </si>
  <si>
    <t>Размер субвенции</t>
  </si>
  <si>
    <t>из ЗКО</t>
  </si>
  <si>
    <t>количество месяцев, принимаемых для расчета</t>
  </si>
  <si>
    <t>резерв 5 %</t>
  </si>
  <si>
    <t>численность</t>
  </si>
  <si>
    <t xml:space="preserve">одиноко проживающих неработающих собственников жилых помещений в многоквартирных домах, достигших возраста 80лет, имеющих право на компенсацию </t>
  </si>
  <si>
    <t xml:space="preserve">одиноко проживающих неработающих собственников жилых помещений в многоквартирных домах, достигших возраста 70лет, имеющих право на компенсацию </t>
  </si>
  <si>
    <t>Spc</t>
  </si>
  <si>
    <t>доля стоимости взноса на капитальный ремонт, учитываемая при предоставлении компенсации расходов на уплату взноса на капитальный ремонт</t>
  </si>
  <si>
    <t>1003 03 1 06 R4620 530</t>
  </si>
  <si>
    <t>коэффициент (софинансирование)</t>
  </si>
  <si>
    <r>
      <t>С</t>
    </r>
    <r>
      <rPr>
        <b/>
        <vertAlign val="superscript"/>
        <sz val="10"/>
        <rFont val="Times New Roman"/>
        <family val="1"/>
        <charset val="204"/>
      </rPr>
      <t>кр</t>
    </r>
  </si>
  <si>
    <r>
      <t>Ci</t>
    </r>
    <r>
      <rPr>
        <b/>
        <vertAlign val="superscript"/>
        <sz val="10"/>
        <rFont val="Times New Roman"/>
        <family val="1"/>
        <charset val="204"/>
      </rPr>
      <t>Кр</t>
    </r>
  </si>
  <si>
    <r>
      <t>Чiо</t>
    </r>
    <r>
      <rPr>
        <b/>
        <vertAlign val="superscript"/>
        <sz val="10"/>
        <rFont val="Times New Roman"/>
        <family val="1"/>
        <charset val="204"/>
      </rPr>
      <t>П70</t>
    </r>
  </si>
  <si>
    <r>
      <t>Чiс</t>
    </r>
    <r>
      <rPr>
        <b/>
        <vertAlign val="superscript"/>
        <sz val="10"/>
        <rFont val="Times New Roman"/>
        <family val="1"/>
        <charset val="204"/>
      </rPr>
      <t>П70</t>
    </r>
  </si>
  <si>
    <r>
      <t>Чiо</t>
    </r>
    <r>
      <rPr>
        <b/>
        <vertAlign val="superscript"/>
        <sz val="10"/>
        <rFont val="Times New Roman"/>
        <family val="1"/>
        <charset val="204"/>
      </rPr>
      <t>П80</t>
    </r>
  </si>
  <si>
    <r>
      <t>Чiс</t>
    </r>
    <r>
      <rPr>
        <b/>
        <vertAlign val="superscript"/>
        <sz val="10"/>
        <rFont val="Times New Roman"/>
        <family val="1"/>
        <charset val="204"/>
      </rPr>
      <t>П80</t>
    </r>
  </si>
  <si>
    <t xml:space="preserve"> областной стандарт нормативной площади жилого помещения, используемый для расчета субсидий на оплату жилого помещения и коммунальных услуг *</t>
  </si>
  <si>
    <t>Общий бъем субвенции (областной + федеральный бюджеты)</t>
  </si>
  <si>
    <r>
      <t>Р</t>
    </r>
    <r>
      <rPr>
        <b/>
        <vertAlign val="superscript"/>
        <sz val="10"/>
        <rFont val="Times New Roman"/>
        <family val="1"/>
        <charset val="204"/>
      </rPr>
      <t>Кр</t>
    </r>
  </si>
  <si>
    <t>минимальный размер взноса на капитальный ремонт на один квадратный метр общей площади жилого помещения в месяц     **</t>
  </si>
  <si>
    <t>потребность на выплату компенсации</t>
  </si>
  <si>
    <t>1003 03 1 06 R4621 530</t>
  </si>
  <si>
    <t>собственников жилых помещений в многоквартирных домах, достигших возраста 70лет и проживающих в составе семьи, состоящей только из совместно проживающих неработающих граждан пенсионного возраста и (или) неработающих инвалидов I и (или) II групп</t>
  </si>
  <si>
    <t>собственников жилых помещений в многоквартирных домах, достигших возраста 80лет и проживающих в составе семьи, состоящей только из совместно проживающих неработающих граждан пенсионного возраста и (или) неработающих инвалидов I и (или) II групп</t>
  </si>
  <si>
    <t>*   Постановление от 08.02.2006 N 8 (18 кв. метров общей площади жилья на одного члена семьи для семей различной численности; 33 кв. метра общей площади жилья для одиноко проживающего гражданина)</t>
  </si>
  <si>
    <t>2022 год</t>
  </si>
  <si>
    <t>2023 год</t>
  </si>
  <si>
    <t>2024 год</t>
  </si>
  <si>
    <t xml:space="preserve">одиноко проживающих </t>
  </si>
  <si>
    <t>проживающих в составе семьи</t>
  </si>
  <si>
    <t xml:space="preserve">
 </t>
  </si>
  <si>
    <t>** Постановление от 16.12.2020 N 1301-па (установить на 2021 год мин.размер взноса на кап.ремонт общего имущества в многоквартирном доме на территории Курской области в размере 8,66 рубля на 1кв.м общей площади помещений в месяц) на 2020 год мин.размер взноса 8,33  N 1286-па  18.12.2019</t>
  </si>
  <si>
    <t>областной</t>
  </si>
  <si>
    <t>федеральный</t>
  </si>
  <si>
    <t xml:space="preserve">Субвенции бюджетам муниципальных образований на осуществление отдельных государственных полномочий
на предоставление компенсации расходов на уплату взноса на капитальный ремонт </t>
  </si>
  <si>
    <t>Приложение 1.11.10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</si>
</sst>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\ _₽_-;\-* #,##0\ _₽_-;_-* &quot;-&quot;??\ _₽_-;_-@_-"/>
  </numFmts>
  <fonts count="54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1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10"/>
      <color theme="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2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8" tint="-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2"/>
      <color theme="7" tint="-0.49998474074526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1E1FF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1" applyNumberFormat="0" applyAlignment="0" applyProtection="0"/>
    <xf numFmtId="0" fontId="5" fillId="12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16" borderId="0" applyNumberFormat="0" applyBorder="0" applyAlignment="0" applyProtection="0"/>
    <xf numFmtId="0" fontId="1" fillId="3" borderId="7" applyNumberFormat="0" applyFont="0" applyAlignment="0" applyProtection="0"/>
    <xf numFmtId="0" fontId="14" fillId="15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18" fillId="0" borderId="0"/>
    <xf numFmtId="164" fontId="19" fillId="0" borderId="0">
      <alignment vertical="top" wrapText="1"/>
    </xf>
    <xf numFmtId="0" fontId="1" fillId="0" borderId="0"/>
    <xf numFmtId="43" fontId="44" fillId="0" borderId="0" applyFont="0" applyFill="0" applyBorder="0" applyAlignment="0" applyProtection="0"/>
  </cellStyleXfs>
  <cellXfs count="114">
    <xf numFmtId="0" fontId="0" fillId="0" borderId="0" xfId="0"/>
    <xf numFmtId="0" fontId="26" fillId="0" borderId="11" xfId="43" applyFont="1" applyBorder="1"/>
    <xf numFmtId="0" fontId="32" fillId="0" borderId="0" xfId="0" applyFont="1"/>
    <xf numFmtId="0" fontId="26" fillId="0" borderId="0" xfId="43" applyFont="1"/>
    <xf numFmtId="0" fontId="26" fillId="19" borderId="11" xfId="43" applyFont="1" applyFill="1" applyBorder="1"/>
    <xf numFmtId="0" fontId="31" fillId="19" borderId="11" xfId="43" applyFont="1" applyFill="1" applyBorder="1" applyAlignment="1">
      <alignment horizontal="center"/>
    </xf>
    <xf numFmtId="49" fontId="25" fillId="0" borderId="0" xfId="45" applyNumberFormat="1" applyFont="1" applyAlignment="1">
      <alignment horizontal="left" vertical="top" wrapText="1"/>
    </xf>
    <xf numFmtId="0" fontId="32" fillId="19" borderId="11" xfId="0" applyFont="1" applyFill="1" applyBorder="1"/>
    <xf numFmtId="0" fontId="37" fillId="17" borderId="0" xfId="43" applyFont="1" applyFill="1"/>
    <xf numFmtId="0" fontId="27" fillId="19" borderId="10" xfId="44" applyNumberFormat="1" applyFont="1" applyFill="1" applyBorder="1" applyAlignment="1">
      <alignment horizontal="center" vertical="center" wrapText="1"/>
    </xf>
    <xf numFmtId="0" fontId="28" fillId="19" borderId="10" xfId="44" applyNumberFormat="1" applyFont="1" applyFill="1" applyBorder="1" applyAlignment="1">
      <alignment horizontal="center" vertical="center" wrapText="1"/>
    </xf>
    <xf numFmtId="0" fontId="33" fillId="19" borderId="10" xfId="44" applyNumberFormat="1" applyFont="1" applyFill="1" applyBorder="1" applyAlignment="1">
      <alignment vertical="top" wrapText="1"/>
    </xf>
    <xf numFmtId="0" fontId="24" fillId="19" borderId="10" xfId="44" applyNumberFormat="1" applyFont="1" applyFill="1" applyBorder="1" applyAlignment="1">
      <alignment vertical="top" wrapText="1"/>
    </xf>
    <xf numFmtId="0" fontId="29" fillId="19" borderId="10" xfId="44" applyNumberFormat="1" applyFont="1" applyFill="1" applyBorder="1" applyAlignment="1">
      <alignment vertical="top" wrapText="1"/>
    </xf>
    <xf numFmtId="4" fontId="26" fillId="19" borderId="11" xfId="43" applyNumberFormat="1" applyFont="1" applyFill="1" applyBorder="1" applyAlignment="1">
      <alignment horizontal="center" vertical="center"/>
    </xf>
    <xf numFmtId="0" fontId="35" fillId="18" borderId="11" xfId="43" applyFont="1" applyFill="1" applyBorder="1" applyAlignment="1">
      <alignment horizontal="center"/>
    </xf>
    <xf numFmtId="0" fontId="34" fillId="0" borderId="0" xfId="43" applyNumberFormat="1" applyFont="1" applyAlignment="1">
      <alignment horizontal="center" vertical="center" wrapText="1"/>
    </xf>
    <xf numFmtId="0" fontId="31" fillId="19" borderId="14" xfId="43" applyFont="1" applyFill="1" applyBorder="1" applyAlignment="1">
      <alignment vertical="center" wrapText="1"/>
    </xf>
    <xf numFmtId="0" fontId="41" fillId="0" borderId="0" xfId="42" applyFont="1" applyFill="1" applyAlignment="1">
      <alignment horizontal="right"/>
    </xf>
    <xf numFmtId="0" fontId="43" fillId="0" borderId="0" xfId="43" applyNumberFormat="1" applyFont="1" applyAlignment="1">
      <alignment horizontal="center" vertical="center" wrapText="1"/>
    </xf>
    <xf numFmtId="3" fontId="38" fillId="0" borderId="0" xfId="43" applyNumberFormat="1" applyFont="1"/>
    <xf numFmtId="3" fontId="26" fillId="19" borderId="11" xfId="43" applyNumberFormat="1" applyFont="1" applyFill="1" applyBorder="1" applyAlignment="1">
      <alignment horizontal="center" wrapText="1"/>
    </xf>
    <xf numFmtId="3" fontId="26" fillId="19" borderId="11" xfId="43" applyNumberFormat="1" applyFont="1" applyFill="1" applyBorder="1" applyAlignment="1">
      <alignment horizontal="center" vertical="center"/>
    </xf>
    <xf numFmtId="3" fontId="26" fillId="19" borderId="11" xfId="43" applyNumberFormat="1" applyFont="1" applyFill="1" applyBorder="1" applyAlignment="1">
      <alignment horizontal="center"/>
    </xf>
    <xf numFmtId="3" fontId="26" fillId="0" borderId="11" xfId="43" applyNumberFormat="1" applyFont="1" applyFill="1" applyBorder="1" applyAlignment="1">
      <alignment horizontal="center" vertical="center"/>
    </xf>
    <xf numFmtId="3" fontId="26" fillId="0" borderId="11" xfId="43" applyNumberFormat="1" applyFont="1" applyFill="1" applyBorder="1" applyAlignment="1">
      <alignment horizontal="center"/>
    </xf>
    <xf numFmtId="3" fontId="21" fillId="0" borderId="11" xfId="43" applyNumberFormat="1" applyFont="1" applyFill="1" applyBorder="1" applyAlignment="1">
      <alignment horizontal="center"/>
    </xf>
    <xf numFmtId="4" fontId="21" fillId="0" borderId="11" xfId="43" applyNumberFormat="1" applyFont="1" applyFill="1" applyBorder="1" applyAlignment="1">
      <alignment horizontal="center" vertical="center"/>
    </xf>
    <xf numFmtId="3" fontId="21" fillId="0" borderId="11" xfId="43" applyNumberFormat="1" applyFont="1" applyFill="1" applyBorder="1" applyAlignment="1">
      <alignment horizontal="center" vertical="center"/>
    </xf>
    <xf numFmtId="0" fontId="21" fillId="0" borderId="11" xfId="43" applyFont="1" applyFill="1" applyBorder="1" applyAlignment="1">
      <alignment horizontal="center"/>
    </xf>
    <xf numFmtId="0" fontId="22" fillId="0" borderId="10" xfId="44" applyNumberFormat="1" applyFont="1" applyFill="1" applyBorder="1" applyAlignment="1">
      <alignment vertical="top" wrapText="1"/>
    </xf>
    <xf numFmtId="0" fontId="29" fillId="0" borderId="10" xfId="44" applyNumberFormat="1" applyFont="1" applyFill="1" applyBorder="1" applyAlignment="1">
      <alignment vertical="top" wrapText="1"/>
    </xf>
    <xf numFmtId="165" fontId="25" fillId="0" borderId="0" xfId="46" applyNumberFormat="1" applyFont="1" applyAlignment="1">
      <alignment vertical="center" wrapText="1"/>
    </xf>
    <xf numFmtId="4" fontId="21" fillId="19" borderId="11" xfId="43" applyNumberFormat="1" applyFont="1" applyFill="1" applyBorder="1" applyAlignment="1">
      <alignment horizontal="center"/>
    </xf>
    <xf numFmtId="4" fontId="21" fillId="0" borderId="11" xfId="43" applyNumberFormat="1" applyFont="1" applyFill="1" applyBorder="1" applyAlignment="1">
      <alignment horizontal="center"/>
    </xf>
    <xf numFmtId="4" fontId="26" fillId="0" borderId="11" xfId="43" applyNumberFormat="1" applyFont="1" applyFill="1" applyBorder="1" applyAlignment="1">
      <alignment horizontal="center"/>
    </xf>
    <xf numFmtId="0" fontId="21" fillId="21" borderId="11" xfId="43" applyFont="1" applyFill="1" applyBorder="1" applyAlignment="1">
      <alignment horizontal="center"/>
    </xf>
    <xf numFmtId="0" fontId="28" fillId="21" borderId="12" xfId="44" applyNumberFormat="1" applyFont="1" applyFill="1" applyBorder="1" applyAlignment="1">
      <alignment horizontal="center" vertical="center" wrapText="1"/>
    </xf>
    <xf numFmtId="3" fontId="33" fillId="21" borderId="12" xfId="44" applyNumberFormat="1" applyFont="1" applyFill="1" applyBorder="1" applyAlignment="1">
      <alignment vertical="top" wrapText="1"/>
    </xf>
    <xf numFmtId="3" fontId="24" fillId="21" borderId="12" xfId="44" applyNumberFormat="1" applyFont="1" applyFill="1" applyBorder="1" applyAlignment="1">
      <alignment vertical="top" wrapText="1"/>
    </xf>
    <xf numFmtId="3" fontId="45" fillId="21" borderId="19" xfId="0" applyNumberFormat="1" applyFont="1" applyFill="1" applyBorder="1" applyAlignment="1">
      <alignment vertical="top" wrapText="1"/>
    </xf>
    <xf numFmtId="3" fontId="46" fillId="21" borderId="19" xfId="0" applyNumberFormat="1" applyFont="1" applyFill="1" applyBorder="1" applyAlignment="1">
      <alignment vertical="top" wrapText="1"/>
    </xf>
    <xf numFmtId="0" fontId="21" fillId="20" borderId="11" xfId="43" applyFont="1" applyFill="1" applyBorder="1" applyAlignment="1">
      <alignment horizontal="center"/>
    </xf>
    <xf numFmtId="0" fontId="31" fillId="20" borderId="11" xfId="43" applyFont="1" applyFill="1" applyBorder="1" applyAlignment="1">
      <alignment horizontal="center"/>
    </xf>
    <xf numFmtId="0" fontId="26" fillId="20" borderId="11" xfId="43" applyFont="1" applyFill="1" applyBorder="1"/>
    <xf numFmtId="3" fontId="26" fillId="20" borderId="11" xfId="43" applyNumberFormat="1" applyFont="1" applyFill="1" applyBorder="1" applyAlignment="1">
      <alignment horizontal="center" wrapText="1"/>
    </xf>
    <xf numFmtId="3" fontId="21" fillId="20" borderId="11" xfId="43" applyNumberFormat="1" applyFont="1" applyFill="1" applyBorder="1" applyAlignment="1">
      <alignment horizontal="center"/>
    </xf>
    <xf numFmtId="0" fontId="32" fillId="0" borderId="0" xfId="0" applyFont="1" applyAlignment="1">
      <alignment horizontal="left" wrapText="1"/>
    </xf>
    <xf numFmtId="0" fontId="40" fillId="0" borderId="0" xfId="43" applyNumberFormat="1" applyFont="1" applyAlignment="1">
      <alignment horizontal="center" vertical="center" wrapText="1"/>
    </xf>
    <xf numFmtId="0" fontId="21" fillId="19" borderId="11" xfId="43" applyFont="1" applyFill="1" applyBorder="1" applyAlignment="1">
      <alignment horizontal="center"/>
    </xf>
    <xf numFmtId="0" fontId="31" fillId="19" borderId="13" xfId="43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wrapText="1"/>
    </xf>
    <xf numFmtId="0" fontId="34" fillId="0" borderId="0" xfId="43" applyNumberFormat="1" applyFont="1" applyFill="1" applyAlignment="1">
      <alignment horizontal="center" vertical="center" wrapText="1"/>
    </xf>
    <xf numFmtId="0" fontId="26" fillId="0" borderId="0" xfId="43" applyFont="1" applyFill="1"/>
    <xf numFmtId="0" fontId="32" fillId="0" borderId="0" xfId="0" applyFont="1" applyFill="1"/>
    <xf numFmtId="0" fontId="31" fillId="0" borderId="11" xfId="43" applyFont="1" applyFill="1" applyBorder="1" applyAlignment="1">
      <alignment horizontal="center" vertical="center" wrapText="1"/>
    </xf>
    <xf numFmtId="0" fontId="26" fillId="0" borderId="11" xfId="43" applyFont="1" applyFill="1" applyBorder="1"/>
    <xf numFmtId="0" fontId="21" fillId="0" borderId="11" xfId="0" applyFont="1" applyFill="1" applyBorder="1" applyAlignment="1">
      <alignment horizontal="center"/>
    </xf>
    <xf numFmtId="0" fontId="21" fillId="0" borderId="11" xfId="43" applyFont="1" applyFill="1" applyBorder="1" applyAlignment="1">
      <alignment horizontal="center"/>
    </xf>
    <xf numFmtId="0" fontId="31" fillId="0" borderId="15" xfId="43" applyFont="1" applyFill="1" applyBorder="1" applyAlignment="1">
      <alignment horizontal="center"/>
    </xf>
    <xf numFmtId="0" fontId="31" fillId="0" borderId="11" xfId="43" applyFont="1" applyFill="1" applyBorder="1" applyAlignment="1">
      <alignment horizontal="center"/>
    </xf>
    <xf numFmtId="4" fontId="26" fillId="0" borderId="11" xfId="43" applyNumberFormat="1" applyFont="1" applyFill="1" applyBorder="1" applyAlignment="1">
      <alignment horizontal="center" vertical="center"/>
    </xf>
    <xf numFmtId="0" fontId="26" fillId="0" borderId="11" xfId="43" applyFont="1" applyFill="1" applyBorder="1" applyAlignment="1">
      <alignment horizontal="center"/>
    </xf>
    <xf numFmtId="0" fontId="35" fillId="0" borderId="11" xfId="43" applyFont="1" applyFill="1" applyBorder="1" applyAlignment="1">
      <alignment horizontal="center"/>
    </xf>
    <xf numFmtId="3" fontId="35" fillId="0" borderId="11" xfId="43" applyNumberFormat="1" applyFont="1" applyFill="1" applyBorder="1" applyAlignment="1">
      <alignment horizontal="center" vertical="center"/>
    </xf>
    <xf numFmtId="4" fontId="35" fillId="0" borderId="11" xfId="43" applyNumberFormat="1" applyFont="1" applyFill="1" applyBorder="1" applyAlignment="1">
      <alignment horizontal="center" vertical="center"/>
    </xf>
    <xf numFmtId="49" fontId="25" fillId="0" borderId="0" xfId="45" applyNumberFormat="1" applyFont="1" applyFill="1" applyAlignment="1">
      <alignment horizontal="left" vertical="top" wrapText="1"/>
    </xf>
    <xf numFmtId="3" fontId="26" fillId="0" borderId="0" xfId="43" applyNumberFormat="1" applyFont="1" applyFill="1" applyBorder="1" applyAlignment="1">
      <alignment horizontal="center" vertical="center"/>
    </xf>
    <xf numFmtId="0" fontId="0" fillId="0" borderId="0" xfId="0" applyFill="1"/>
    <xf numFmtId="3" fontId="47" fillId="0" borderId="11" xfId="43" applyNumberFormat="1" applyFont="1" applyFill="1" applyBorder="1" applyAlignment="1">
      <alignment horizontal="center"/>
    </xf>
    <xf numFmtId="3" fontId="31" fillId="0" borderId="11" xfId="43" applyNumberFormat="1" applyFont="1" applyFill="1" applyBorder="1" applyAlignment="1">
      <alignment horizontal="center"/>
    </xf>
    <xf numFmtId="3" fontId="48" fillId="0" borderId="0" xfId="0" applyNumberFormat="1" applyFont="1"/>
    <xf numFmtId="3" fontId="21" fillId="0" borderId="0" xfId="43" applyNumberFormat="1" applyFont="1" applyFill="1" applyBorder="1" applyAlignment="1">
      <alignment horizontal="center"/>
    </xf>
    <xf numFmtId="4" fontId="21" fillId="0" borderId="0" xfId="43" applyNumberFormat="1" applyFont="1" applyFill="1" applyBorder="1" applyAlignment="1">
      <alignment horizontal="center"/>
    </xf>
    <xf numFmtId="3" fontId="21" fillId="0" borderId="0" xfId="43" applyNumberFormat="1" applyFont="1" applyFill="1" applyBorder="1" applyAlignment="1">
      <alignment horizontal="center" vertical="center"/>
    </xf>
    <xf numFmtId="0" fontId="35" fillId="0" borderId="0" xfId="43" applyFont="1" applyFill="1" applyBorder="1" applyAlignment="1">
      <alignment horizontal="center"/>
    </xf>
    <xf numFmtId="3" fontId="35" fillId="0" borderId="0" xfId="43" applyNumberFormat="1" applyFont="1" applyFill="1" applyBorder="1" applyAlignment="1">
      <alignment horizontal="center" vertical="center"/>
    </xf>
    <xf numFmtId="4" fontId="35" fillId="0" borderId="0" xfId="43" applyNumberFormat="1" applyFont="1" applyFill="1" applyBorder="1" applyAlignment="1">
      <alignment horizontal="center" vertical="center"/>
    </xf>
    <xf numFmtId="3" fontId="46" fillId="0" borderId="0" xfId="0" applyNumberFormat="1" applyFont="1" applyFill="1" applyBorder="1" applyAlignment="1">
      <alignment vertical="top" wrapText="1"/>
    </xf>
    <xf numFmtId="0" fontId="22" fillId="0" borderId="10" xfId="44" applyNumberFormat="1" applyFont="1" applyFill="1" applyBorder="1" applyAlignment="1">
      <alignment wrapText="1"/>
    </xf>
    <xf numFmtId="3" fontId="46" fillId="21" borderId="19" xfId="0" applyNumberFormat="1" applyFont="1" applyFill="1" applyBorder="1" applyAlignment="1">
      <alignment wrapText="1"/>
    </xf>
    <xf numFmtId="0" fontId="49" fillId="0" borderId="0" xfId="0" applyFont="1"/>
    <xf numFmtId="0" fontId="50" fillId="0" borderId="0" xfId="0" applyFont="1"/>
    <xf numFmtId="0" fontId="43" fillId="0" borderId="0" xfId="43" applyNumberFormat="1" applyFont="1" applyAlignment="1">
      <alignment vertical="center" wrapText="1"/>
    </xf>
    <xf numFmtId="3" fontId="0" fillId="0" borderId="0" xfId="0" applyNumberFormat="1"/>
    <xf numFmtId="3" fontId="51" fillId="20" borderId="0" xfId="0" applyNumberFormat="1" applyFont="1" applyFill="1"/>
    <xf numFmtId="0" fontId="21" fillId="0" borderId="11" xfId="43" applyFont="1" applyFill="1" applyBorder="1" applyAlignment="1">
      <alignment horizontal="center"/>
    </xf>
    <xf numFmtId="0" fontId="31" fillId="0" borderId="13" xfId="43" applyFont="1" applyFill="1" applyBorder="1" applyAlignment="1">
      <alignment horizontal="center" vertical="center" wrapText="1"/>
    </xf>
    <xf numFmtId="0" fontId="31" fillId="0" borderId="15" xfId="43" applyFont="1" applyFill="1" applyBorder="1" applyAlignment="1">
      <alignment horizontal="center" vertical="center" wrapText="1"/>
    </xf>
    <xf numFmtId="0" fontId="31" fillId="0" borderId="14" xfId="43" applyFont="1" applyFill="1" applyBorder="1" applyAlignment="1">
      <alignment horizontal="center" vertical="center" wrapText="1"/>
    </xf>
    <xf numFmtId="0" fontId="36" fillId="0" borderId="11" xfId="43" applyFont="1" applyFill="1" applyBorder="1" applyAlignment="1">
      <alignment horizontal="center" vertical="center" wrapText="1"/>
    </xf>
    <xf numFmtId="49" fontId="31" fillId="0" borderId="13" xfId="43" applyNumberFormat="1" applyFont="1" applyFill="1" applyBorder="1" applyAlignment="1">
      <alignment horizontal="center" vertical="center" wrapText="1"/>
    </xf>
    <xf numFmtId="49" fontId="31" fillId="0" borderId="14" xfId="43" applyNumberFormat="1" applyFont="1" applyFill="1" applyBorder="1" applyAlignment="1">
      <alignment horizontal="center" vertical="center" wrapText="1"/>
    </xf>
    <xf numFmtId="0" fontId="27" fillId="19" borderId="16" xfId="44" applyNumberFormat="1" applyFont="1" applyFill="1" applyBorder="1" applyAlignment="1">
      <alignment horizontal="center" vertical="center" wrapText="1"/>
    </xf>
    <xf numFmtId="0" fontId="27" fillId="19" borderId="17" xfId="44" applyNumberFormat="1" applyFont="1" applyFill="1" applyBorder="1" applyAlignment="1">
      <alignment horizontal="center" vertical="center" wrapText="1"/>
    </xf>
    <xf numFmtId="0" fontId="27" fillId="19" borderId="18" xfId="44" applyNumberFormat="1" applyFont="1" applyFill="1" applyBorder="1" applyAlignment="1">
      <alignment horizontal="center" vertical="center" wrapText="1"/>
    </xf>
    <xf numFmtId="0" fontId="23" fillId="21" borderId="13" xfId="43" applyFont="1" applyFill="1" applyBorder="1" applyAlignment="1">
      <alignment horizontal="center" vertical="center" wrapText="1"/>
    </xf>
    <xf numFmtId="0" fontId="23" fillId="21" borderId="15" xfId="43" applyFont="1" applyFill="1" applyBorder="1" applyAlignment="1">
      <alignment horizontal="center" vertical="center" wrapText="1"/>
    </xf>
    <xf numFmtId="0" fontId="23" fillId="21" borderId="14" xfId="43" applyFont="1" applyFill="1" applyBorder="1" applyAlignment="1">
      <alignment horizontal="center" vertical="center" wrapText="1"/>
    </xf>
    <xf numFmtId="0" fontId="36" fillId="20" borderId="13" xfId="43" applyFont="1" applyFill="1" applyBorder="1" applyAlignment="1">
      <alignment horizontal="center" vertical="center" wrapText="1"/>
    </xf>
    <xf numFmtId="0" fontId="36" fillId="20" borderId="15" xfId="43" applyFont="1" applyFill="1" applyBorder="1" applyAlignment="1">
      <alignment horizontal="center" vertical="center" wrapText="1"/>
    </xf>
    <xf numFmtId="0" fontId="36" fillId="20" borderId="14" xfId="43" applyFont="1" applyFill="1" applyBorder="1" applyAlignment="1">
      <alignment horizontal="center" vertical="center" wrapText="1"/>
    </xf>
    <xf numFmtId="0" fontId="30" fillId="19" borderId="11" xfId="44" applyNumberFormat="1" applyFont="1" applyFill="1" applyBorder="1" applyAlignment="1">
      <alignment horizontal="center" vertical="center" wrapText="1"/>
    </xf>
    <xf numFmtId="0" fontId="30" fillId="19" borderId="13" xfId="44" applyNumberFormat="1" applyFont="1" applyFill="1" applyBorder="1" applyAlignment="1">
      <alignment horizontal="center" vertical="center" wrapText="1"/>
    </xf>
    <xf numFmtId="0" fontId="30" fillId="19" borderId="15" xfId="44" applyNumberFormat="1" applyFont="1" applyFill="1" applyBorder="1" applyAlignment="1">
      <alignment horizontal="center" vertical="center" wrapText="1"/>
    </xf>
    <xf numFmtId="0" fontId="30" fillId="19" borderId="14" xfId="44" applyNumberFormat="1" applyFont="1" applyFill="1" applyBorder="1" applyAlignment="1">
      <alignment horizontal="center" vertical="center" wrapText="1"/>
    </xf>
    <xf numFmtId="0" fontId="39" fillId="19" borderId="13" xfId="0" applyFont="1" applyFill="1" applyBorder="1" applyAlignment="1">
      <alignment horizontal="center" vertical="center" wrapText="1"/>
    </xf>
    <xf numFmtId="0" fontId="39" fillId="19" borderId="15" xfId="0" applyFont="1" applyFill="1" applyBorder="1" applyAlignment="1">
      <alignment horizontal="center" vertical="center" wrapText="1"/>
    </xf>
    <xf numFmtId="0" fontId="39" fillId="19" borderId="14" xfId="0" applyFont="1" applyFill="1" applyBorder="1" applyAlignment="1">
      <alignment horizontal="center" vertical="center" wrapText="1"/>
    </xf>
    <xf numFmtId="0" fontId="31" fillId="0" borderId="11" xfId="43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wrapText="1"/>
    </xf>
    <xf numFmtId="0" fontId="42" fillId="0" borderId="0" xfId="0" applyFont="1" applyAlignment="1">
      <alignment horizontal="left" vertical="top" wrapText="1"/>
    </xf>
    <xf numFmtId="0" fontId="52" fillId="0" borderId="0" xfId="43" applyNumberFormat="1" applyFont="1" applyAlignment="1">
      <alignment horizontal="center" vertical="center" wrapText="1"/>
    </xf>
    <xf numFmtId="0" fontId="53" fillId="0" borderId="0" xfId="0" applyFont="1" applyFill="1" applyAlignment="1">
      <alignment horizontal="right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_Лист1_Лист9" xfId="44"/>
    <cellStyle name="Обычный_Лист6" xfId="42"/>
    <cellStyle name="Обычный_Лист9" xfId="43"/>
    <cellStyle name="Обычный_Скр" xfId="45"/>
    <cellStyle name="Финансовый" xfId="46" builtinId="3"/>
  </cellStyles>
  <dxfs count="0"/>
  <tableStyles count="0" defaultTableStyle="TableStyleMedium9" defaultPivotStyle="PivotStyleLight16"/>
  <colors>
    <mruColors>
      <color rgb="FFE1E1FF"/>
      <color rgb="FFE3EFC7"/>
      <color rgb="FFB3FFFF"/>
      <color rgb="FFB1FDE0"/>
      <color rgb="FFF9D5FF"/>
      <color rgb="FFCC99FF"/>
      <color rgb="FF00FFCC"/>
      <color rgb="FFCCECFF"/>
      <color rgb="FF66FFFF"/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CFF"/>
  </sheetPr>
  <dimension ref="A1:R145"/>
  <sheetViews>
    <sheetView tabSelected="1" view="pageBreakPreview" zoomScaleNormal="100" zoomScaleSheetLayoutView="100" workbookViewId="0">
      <selection activeCell="O1" sqref="O1:P1"/>
    </sheetView>
  </sheetViews>
  <sheetFormatPr defaultRowHeight="15"/>
  <cols>
    <col min="1" max="1" width="28" customWidth="1"/>
    <col min="2" max="2" width="9.140625" hidden="1" customWidth="1"/>
    <col min="3" max="3" width="13.140625" customWidth="1"/>
    <col min="4" max="4" width="6.42578125" customWidth="1"/>
    <col min="5" max="5" width="10.7109375" customWidth="1"/>
    <col min="6" max="6" width="11.28515625" customWidth="1"/>
    <col min="7" max="7" width="13.85546875" customWidth="1"/>
    <col min="8" max="8" width="10.85546875" style="68" customWidth="1"/>
    <col min="9" max="9" width="15.140625" style="68" customWidth="1"/>
    <col min="10" max="10" width="8.7109375" style="68" customWidth="1"/>
    <col min="11" max="11" width="8.85546875" style="68" customWidth="1"/>
    <col min="12" max="12" width="15" style="68" customWidth="1"/>
    <col min="13" max="13" width="16.28515625" style="68" customWidth="1"/>
    <col min="14" max="14" width="21" style="68" customWidth="1"/>
    <col min="15" max="15" width="15.5703125" style="68" customWidth="1"/>
    <col min="16" max="16" width="20.5703125" style="68" customWidth="1"/>
    <col min="18" max="19" width="9.140625" customWidth="1"/>
  </cols>
  <sheetData>
    <row r="1" spans="1:16" ht="15.75">
      <c r="O1" s="113" t="s">
        <v>76</v>
      </c>
      <c r="P1" s="113"/>
    </row>
    <row r="2" spans="1:16" ht="42" customHeight="1">
      <c r="A2" s="112" t="s">
        <v>75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6" ht="27.75" customHeight="1">
      <c r="A3" s="83" t="s">
        <v>66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17.25" customHeight="1">
      <c r="A4" s="82" t="s">
        <v>73</v>
      </c>
      <c r="B4" s="16"/>
      <c r="C4" s="16"/>
      <c r="D4" s="16"/>
      <c r="E4" s="16"/>
      <c r="F4" s="16"/>
      <c r="G4" s="16"/>
      <c r="H4" s="52"/>
      <c r="I4" s="52"/>
      <c r="J4" s="53"/>
      <c r="K4" s="53"/>
      <c r="L4" s="53"/>
      <c r="M4" s="54"/>
      <c r="N4" s="54"/>
      <c r="O4" s="54"/>
      <c r="P4" s="54"/>
    </row>
    <row r="5" spans="1:16" ht="20.25" customHeight="1">
      <c r="A5" s="93" t="s">
        <v>0</v>
      </c>
      <c r="B5" s="96" t="s">
        <v>41</v>
      </c>
      <c r="C5" s="99" t="s">
        <v>40</v>
      </c>
      <c r="D5" s="102" t="s">
        <v>1</v>
      </c>
      <c r="E5" s="102"/>
      <c r="F5" s="103" t="s">
        <v>50</v>
      </c>
      <c r="G5" s="106" t="s">
        <v>58</v>
      </c>
      <c r="H5" s="87" t="s">
        <v>42</v>
      </c>
      <c r="I5" s="87" t="s">
        <v>60</v>
      </c>
      <c r="J5" s="109" t="s">
        <v>57</v>
      </c>
      <c r="K5" s="109"/>
      <c r="L5" s="87" t="s">
        <v>48</v>
      </c>
      <c r="M5" s="90" t="s">
        <v>44</v>
      </c>
      <c r="N5" s="90"/>
      <c r="O5" s="90"/>
      <c r="P5" s="90"/>
    </row>
    <row r="6" spans="1:16" ht="97.5" customHeight="1">
      <c r="A6" s="94"/>
      <c r="B6" s="97"/>
      <c r="C6" s="100"/>
      <c r="D6" s="50" t="s">
        <v>43</v>
      </c>
      <c r="E6" s="50" t="s">
        <v>61</v>
      </c>
      <c r="F6" s="104"/>
      <c r="G6" s="107"/>
      <c r="H6" s="88"/>
      <c r="I6" s="88"/>
      <c r="J6" s="109"/>
      <c r="K6" s="109"/>
      <c r="L6" s="88"/>
      <c r="M6" s="91" t="s">
        <v>46</v>
      </c>
      <c r="N6" s="87" t="s">
        <v>63</v>
      </c>
      <c r="O6" s="91" t="s">
        <v>45</v>
      </c>
      <c r="P6" s="87" t="s">
        <v>64</v>
      </c>
    </row>
    <row r="7" spans="1:16" ht="49.5" customHeight="1">
      <c r="A7" s="95"/>
      <c r="B7" s="98"/>
      <c r="C7" s="101"/>
      <c r="D7" s="17"/>
      <c r="E7" s="17"/>
      <c r="F7" s="105"/>
      <c r="G7" s="108"/>
      <c r="H7" s="89"/>
      <c r="I7" s="88"/>
      <c r="J7" s="55" t="s">
        <v>69</v>
      </c>
      <c r="K7" s="55" t="s">
        <v>70</v>
      </c>
      <c r="L7" s="89"/>
      <c r="M7" s="92"/>
      <c r="N7" s="89"/>
      <c r="O7" s="92"/>
      <c r="P7" s="89"/>
    </row>
    <row r="8" spans="1:16" ht="16.5">
      <c r="A8" s="9"/>
      <c r="B8" s="36" t="s">
        <v>51</v>
      </c>
      <c r="C8" s="42" t="s">
        <v>52</v>
      </c>
      <c r="D8" s="4"/>
      <c r="E8" s="4"/>
      <c r="F8" s="7"/>
      <c r="G8" s="49"/>
      <c r="H8" s="56"/>
      <c r="I8" s="57" t="s">
        <v>59</v>
      </c>
      <c r="J8" s="86" t="s">
        <v>47</v>
      </c>
      <c r="K8" s="86"/>
      <c r="L8" s="29">
        <v>0.5</v>
      </c>
      <c r="M8" s="29" t="s">
        <v>53</v>
      </c>
      <c r="N8" s="29" t="s">
        <v>54</v>
      </c>
      <c r="O8" s="29" t="s">
        <v>55</v>
      </c>
      <c r="P8" s="29" t="s">
        <v>56</v>
      </c>
    </row>
    <row r="9" spans="1:16">
      <c r="A9" s="10" t="s">
        <v>2</v>
      </c>
      <c r="B9" s="37">
        <v>2</v>
      </c>
      <c r="C9" s="43">
        <v>3</v>
      </c>
      <c r="D9" s="5">
        <v>4</v>
      </c>
      <c r="E9" s="5">
        <v>5</v>
      </c>
      <c r="F9" s="5">
        <v>6</v>
      </c>
      <c r="G9" s="5">
        <v>7</v>
      </c>
      <c r="H9" s="59">
        <v>8</v>
      </c>
      <c r="I9" s="60">
        <v>9</v>
      </c>
      <c r="J9" s="60">
        <v>10</v>
      </c>
      <c r="K9" s="60">
        <v>11</v>
      </c>
      <c r="L9" s="60">
        <v>12</v>
      </c>
      <c r="M9" s="60">
        <v>13</v>
      </c>
      <c r="N9" s="60">
        <v>14</v>
      </c>
      <c r="O9" s="60">
        <v>15</v>
      </c>
      <c r="P9" s="60">
        <v>16</v>
      </c>
    </row>
    <row r="10" spans="1:16" ht="15" hidden="1" customHeight="1">
      <c r="A10" s="11" t="s">
        <v>3</v>
      </c>
      <c r="B10" s="38">
        <v>0</v>
      </c>
      <c r="C10" s="44"/>
      <c r="D10" s="4"/>
      <c r="E10" s="4"/>
      <c r="F10" s="1"/>
      <c r="G10" s="4"/>
      <c r="H10" s="56"/>
      <c r="I10" s="56"/>
      <c r="J10" s="56"/>
      <c r="K10" s="56"/>
      <c r="L10" s="56"/>
      <c r="M10" s="56"/>
      <c r="N10" s="56"/>
      <c r="O10" s="56"/>
      <c r="P10" s="56"/>
    </row>
    <row r="11" spans="1:16" ht="15" hidden="1" customHeight="1">
      <c r="A11" s="11" t="s">
        <v>4</v>
      </c>
      <c r="B11" s="38">
        <v>0</v>
      </c>
      <c r="C11" s="44"/>
      <c r="D11" s="4"/>
      <c r="E11" s="4"/>
      <c r="F11" s="1"/>
      <c r="G11" s="4"/>
      <c r="H11" s="56"/>
      <c r="I11" s="56"/>
      <c r="J11" s="56"/>
      <c r="K11" s="56"/>
      <c r="L11" s="56"/>
      <c r="M11" s="56"/>
      <c r="N11" s="56"/>
      <c r="O11" s="56"/>
      <c r="P11" s="56"/>
    </row>
    <row r="12" spans="1:16" ht="15" hidden="1" customHeight="1">
      <c r="A12" s="11" t="s">
        <v>5</v>
      </c>
      <c r="B12" s="38">
        <v>0</v>
      </c>
      <c r="C12" s="44"/>
      <c r="D12" s="4"/>
      <c r="E12" s="4"/>
      <c r="F12" s="1"/>
      <c r="G12" s="4"/>
      <c r="H12" s="56"/>
      <c r="I12" s="56"/>
      <c r="J12" s="56"/>
      <c r="K12" s="56"/>
      <c r="L12" s="56"/>
      <c r="M12" s="56"/>
      <c r="N12" s="56"/>
      <c r="O12" s="56"/>
      <c r="P12" s="56"/>
    </row>
    <row r="13" spans="1:16" ht="15" hidden="1" customHeight="1">
      <c r="A13" s="11" t="s">
        <v>6</v>
      </c>
      <c r="B13" s="38">
        <v>0</v>
      </c>
      <c r="C13" s="44"/>
      <c r="D13" s="4"/>
      <c r="E13" s="4"/>
      <c r="F13" s="1"/>
      <c r="G13" s="4"/>
      <c r="H13" s="56"/>
      <c r="I13" s="56"/>
      <c r="J13" s="56"/>
      <c r="K13" s="56"/>
      <c r="L13" s="56"/>
      <c r="M13" s="56"/>
      <c r="N13" s="56"/>
      <c r="O13" s="56"/>
      <c r="P13" s="56"/>
    </row>
    <row r="14" spans="1:16" ht="15" hidden="1" customHeight="1">
      <c r="A14" s="11" t="s">
        <v>7</v>
      </c>
      <c r="B14" s="38">
        <v>0</v>
      </c>
      <c r="C14" s="44"/>
      <c r="D14" s="4"/>
      <c r="E14" s="4"/>
      <c r="F14" s="1"/>
      <c r="G14" s="4"/>
      <c r="H14" s="56"/>
      <c r="I14" s="56"/>
      <c r="J14" s="56"/>
      <c r="K14" s="56"/>
      <c r="L14" s="56"/>
      <c r="M14" s="56"/>
      <c r="N14" s="56"/>
      <c r="O14" s="56"/>
      <c r="P14" s="56"/>
    </row>
    <row r="15" spans="1:16" ht="15" hidden="1" customHeight="1">
      <c r="A15" s="11" t="s">
        <v>8</v>
      </c>
      <c r="B15" s="38">
        <v>0</v>
      </c>
      <c r="C15" s="44"/>
      <c r="D15" s="4"/>
      <c r="E15" s="4"/>
      <c r="F15" s="1"/>
      <c r="G15" s="4"/>
      <c r="H15" s="56"/>
      <c r="I15" s="56"/>
      <c r="J15" s="56"/>
      <c r="K15" s="56"/>
      <c r="L15" s="56"/>
      <c r="M15" s="56"/>
      <c r="N15" s="56"/>
      <c r="O15" s="56"/>
      <c r="P15" s="56"/>
    </row>
    <row r="16" spans="1:16" ht="15" hidden="1" customHeight="1">
      <c r="A16" s="11" t="s">
        <v>9</v>
      </c>
      <c r="B16" s="38">
        <v>0</v>
      </c>
      <c r="C16" s="44"/>
      <c r="D16" s="4"/>
      <c r="E16" s="4"/>
      <c r="F16" s="1"/>
      <c r="G16" s="4"/>
      <c r="H16" s="56"/>
      <c r="I16" s="56"/>
      <c r="J16" s="56"/>
      <c r="K16" s="56"/>
      <c r="L16" s="56"/>
      <c r="M16" s="56"/>
      <c r="N16" s="56"/>
      <c r="O16" s="56"/>
      <c r="P16" s="56"/>
    </row>
    <row r="17" spans="1:16" ht="15" hidden="1" customHeight="1">
      <c r="A17" s="11" t="s">
        <v>10</v>
      </c>
      <c r="B17" s="38">
        <v>0</v>
      </c>
      <c r="C17" s="44"/>
      <c r="D17" s="4"/>
      <c r="E17" s="4"/>
      <c r="F17" s="1"/>
      <c r="G17" s="4"/>
      <c r="H17" s="56"/>
      <c r="I17" s="56"/>
      <c r="J17" s="56"/>
      <c r="K17" s="56"/>
      <c r="L17" s="56"/>
      <c r="M17" s="56"/>
      <c r="N17" s="56"/>
      <c r="O17" s="56"/>
      <c r="P17" s="56"/>
    </row>
    <row r="18" spans="1:16" ht="15" hidden="1" customHeight="1">
      <c r="A18" s="11" t="s">
        <v>11</v>
      </c>
      <c r="B18" s="38">
        <v>0</v>
      </c>
      <c r="C18" s="44"/>
      <c r="D18" s="4"/>
      <c r="E18" s="4"/>
      <c r="F18" s="1"/>
      <c r="G18" s="4"/>
      <c r="H18" s="56"/>
      <c r="I18" s="56"/>
      <c r="J18" s="56"/>
      <c r="K18" s="56"/>
      <c r="L18" s="56"/>
      <c r="M18" s="56"/>
      <c r="N18" s="56"/>
      <c r="O18" s="56"/>
      <c r="P18" s="56"/>
    </row>
    <row r="19" spans="1:16" ht="15" hidden="1" customHeight="1">
      <c r="A19" s="11" t="s">
        <v>12</v>
      </c>
      <c r="B19" s="38">
        <v>0</v>
      </c>
      <c r="C19" s="44"/>
      <c r="D19" s="4"/>
      <c r="E19" s="4"/>
      <c r="F19" s="1"/>
      <c r="G19" s="4"/>
      <c r="H19" s="56"/>
      <c r="I19" s="56"/>
      <c r="J19" s="56"/>
      <c r="K19" s="56"/>
      <c r="L19" s="56"/>
      <c r="M19" s="56"/>
      <c r="N19" s="56"/>
      <c r="O19" s="56"/>
      <c r="P19" s="56"/>
    </row>
    <row r="20" spans="1:16" ht="15" hidden="1" customHeight="1">
      <c r="A20" s="11" t="s">
        <v>13</v>
      </c>
      <c r="B20" s="38">
        <v>0</v>
      </c>
      <c r="C20" s="44"/>
      <c r="D20" s="4"/>
      <c r="E20" s="4"/>
      <c r="F20" s="1"/>
      <c r="G20" s="4"/>
      <c r="H20" s="56"/>
      <c r="I20" s="56"/>
      <c r="J20" s="56"/>
      <c r="K20" s="56"/>
      <c r="L20" s="56"/>
      <c r="M20" s="56"/>
      <c r="N20" s="56"/>
      <c r="O20" s="56"/>
      <c r="P20" s="56"/>
    </row>
    <row r="21" spans="1:16" ht="15" hidden="1" customHeight="1">
      <c r="A21" s="11" t="s">
        <v>14</v>
      </c>
      <c r="B21" s="38">
        <v>0</v>
      </c>
      <c r="C21" s="44"/>
      <c r="D21" s="4"/>
      <c r="E21" s="4"/>
      <c r="F21" s="1"/>
      <c r="G21" s="4"/>
      <c r="H21" s="56"/>
      <c r="I21" s="56"/>
      <c r="J21" s="56"/>
      <c r="K21" s="56"/>
      <c r="L21" s="56"/>
      <c r="M21" s="56"/>
      <c r="N21" s="56"/>
      <c r="O21" s="56"/>
      <c r="P21" s="56"/>
    </row>
    <row r="22" spans="1:16" ht="15" hidden="1" customHeight="1">
      <c r="A22" s="11" t="s">
        <v>15</v>
      </c>
      <c r="B22" s="38">
        <v>0</v>
      </c>
      <c r="C22" s="44"/>
      <c r="D22" s="4"/>
      <c r="E22" s="4"/>
      <c r="F22" s="1"/>
      <c r="G22" s="4"/>
      <c r="H22" s="56"/>
      <c r="I22" s="56"/>
      <c r="J22" s="56"/>
      <c r="K22" s="56"/>
      <c r="L22" s="56"/>
      <c r="M22" s="56"/>
      <c r="N22" s="56"/>
      <c r="O22" s="56"/>
      <c r="P22" s="56"/>
    </row>
    <row r="23" spans="1:16" ht="15" hidden="1" customHeight="1">
      <c r="A23" s="11" t="s">
        <v>16</v>
      </c>
      <c r="B23" s="38">
        <v>0</v>
      </c>
      <c r="C23" s="44"/>
      <c r="D23" s="4"/>
      <c r="E23" s="4"/>
      <c r="F23" s="1"/>
      <c r="G23" s="4"/>
      <c r="H23" s="56"/>
      <c r="I23" s="56"/>
      <c r="J23" s="56"/>
      <c r="K23" s="56"/>
      <c r="L23" s="56"/>
      <c r="M23" s="56"/>
      <c r="N23" s="56"/>
      <c r="O23" s="56"/>
      <c r="P23" s="56"/>
    </row>
    <row r="24" spans="1:16" ht="15" hidden="1" customHeight="1">
      <c r="A24" s="11" t="s">
        <v>17</v>
      </c>
      <c r="B24" s="38">
        <v>0</v>
      </c>
      <c r="C24" s="44"/>
      <c r="D24" s="4"/>
      <c r="E24" s="4"/>
      <c r="F24" s="1"/>
      <c r="G24" s="4"/>
      <c r="H24" s="56"/>
      <c r="I24" s="56"/>
      <c r="J24" s="56"/>
      <c r="K24" s="56"/>
      <c r="L24" s="56"/>
      <c r="M24" s="56"/>
      <c r="N24" s="56"/>
      <c r="O24" s="56"/>
      <c r="P24" s="56"/>
    </row>
    <row r="25" spans="1:16" ht="15" hidden="1" customHeight="1">
      <c r="A25" s="11" t="s">
        <v>18</v>
      </c>
      <c r="B25" s="38">
        <v>0</v>
      </c>
      <c r="C25" s="44"/>
      <c r="D25" s="4"/>
      <c r="E25" s="4"/>
      <c r="F25" s="1"/>
      <c r="G25" s="4"/>
      <c r="H25" s="56"/>
      <c r="I25" s="56"/>
      <c r="J25" s="56"/>
      <c r="K25" s="56"/>
      <c r="L25" s="56"/>
      <c r="M25" s="56"/>
      <c r="N25" s="56"/>
      <c r="O25" s="56"/>
      <c r="P25" s="56"/>
    </row>
    <row r="26" spans="1:16" ht="15" hidden="1" customHeight="1">
      <c r="A26" s="11" t="s">
        <v>19</v>
      </c>
      <c r="B26" s="38">
        <v>0</v>
      </c>
      <c r="C26" s="44"/>
      <c r="D26" s="4"/>
      <c r="E26" s="4"/>
      <c r="F26" s="1"/>
      <c r="G26" s="4"/>
      <c r="H26" s="56"/>
      <c r="I26" s="56"/>
      <c r="J26" s="56"/>
      <c r="K26" s="56"/>
      <c r="L26" s="56"/>
      <c r="M26" s="56"/>
      <c r="N26" s="56"/>
      <c r="O26" s="56"/>
      <c r="P26" s="56"/>
    </row>
    <row r="27" spans="1:16" ht="15" hidden="1" customHeight="1">
      <c r="A27" s="11" t="s">
        <v>20</v>
      </c>
      <c r="B27" s="38">
        <v>0</v>
      </c>
      <c r="C27" s="44"/>
      <c r="D27" s="4"/>
      <c r="E27" s="4"/>
      <c r="F27" s="1"/>
      <c r="G27" s="4"/>
      <c r="H27" s="56"/>
      <c r="I27" s="56"/>
      <c r="J27" s="56"/>
      <c r="K27" s="56"/>
      <c r="L27" s="56"/>
      <c r="M27" s="56"/>
      <c r="N27" s="56"/>
      <c r="O27" s="56"/>
      <c r="P27" s="56"/>
    </row>
    <row r="28" spans="1:16" ht="15" hidden="1" customHeight="1">
      <c r="A28" s="11" t="s">
        <v>21</v>
      </c>
      <c r="B28" s="38">
        <v>0</v>
      </c>
      <c r="C28" s="44"/>
      <c r="D28" s="4"/>
      <c r="E28" s="4"/>
      <c r="F28" s="1"/>
      <c r="G28" s="4"/>
      <c r="H28" s="56"/>
      <c r="I28" s="56"/>
      <c r="J28" s="56"/>
      <c r="K28" s="56"/>
      <c r="L28" s="56"/>
      <c r="M28" s="56"/>
      <c r="N28" s="56"/>
      <c r="O28" s="56"/>
      <c r="P28" s="56"/>
    </row>
    <row r="29" spans="1:16" ht="15" hidden="1" customHeight="1">
      <c r="A29" s="11" t="s">
        <v>22</v>
      </c>
      <c r="B29" s="38">
        <v>0</v>
      </c>
      <c r="C29" s="44"/>
      <c r="D29" s="4"/>
      <c r="E29" s="4"/>
      <c r="F29" s="1"/>
      <c r="G29" s="4"/>
      <c r="H29" s="56"/>
      <c r="I29" s="56"/>
      <c r="J29" s="56"/>
      <c r="K29" s="56"/>
      <c r="L29" s="56"/>
      <c r="M29" s="56"/>
      <c r="N29" s="56"/>
      <c r="O29" s="56"/>
      <c r="P29" s="56"/>
    </row>
    <row r="30" spans="1:16" ht="15" hidden="1" customHeight="1">
      <c r="A30" s="11" t="s">
        <v>23</v>
      </c>
      <c r="B30" s="38">
        <v>0</v>
      </c>
      <c r="C30" s="44"/>
      <c r="D30" s="4"/>
      <c r="E30" s="4"/>
      <c r="F30" s="1"/>
      <c r="G30" s="4"/>
      <c r="H30" s="56"/>
      <c r="I30" s="56"/>
      <c r="J30" s="56"/>
      <c r="K30" s="56"/>
      <c r="L30" s="56"/>
      <c r="M30" s="56"/>
      <c r="N30" s="56"/>
      <c r="O30" s="56"/>
      <c r="P30" s="56"/>
    </row>
    <row r="31" spans="1:16" ht="15" hidden="1" customHeight="1">
      <c r="A31" s="11" t="s">
        <v>24</v>
      </c>
      <c r="B31" s="38">
        <v>0</v>
      </c>
      <c r="C31" s="44"/>
      <c r="D31" s="4"/>
      <c r="E31" s="4"/>
      <c r="F31" s="1"/>
      <c r="G31" s="4"/>
      <c r="H31" s="56"/>
      <c r="I31" s="56"/>
      <c r="J31" s="56"/>
      <c r="K31" s="56"/>
      <c r="L31" s="56"/>
      <c r="M31" s="56"/>
      <c r="N31" s="56"/>
      <c r="O31" s="56"/>
      <c r="P31" s="56"/>
    </row>
    <row r="32" spans="1:16" ht="15" hidden="1" customHeight="1">
      <c r="A32" s="11" t="s">
        <v>25</v>
      </c>
      <c r="B32" s="38">
        <v>0</v>
      </c>
      <c r="C32" s="44"/>
      <c r="D32" s="4"/>
      <c r="E32" s="4"/>
      <c r="F32" s="1"/>
      <c r="G32" s="4"/>
      <c r="H32" s="56"/>
      <c r="I32" s="56"/>
      <c r="J32" s="56"/>
      <c r="K32" s="56"/>
      <c r="L32" s="56"/>
      <c r="M32" s="56"/>
      <c r="N32" s="56"/>
      <c r="O32" s="56"/>
      <c r="P32" s="56"/>
    </row>
    <row r="33" spans="1:16" ht="15" hidden="1" customHeight="1">
      <c r="A33" s="11" t="s">
        <v>26</v>
      </c>
      <c r="B33" s="38">
        <v>0</v>
      </c>
      <c r="C33" s="44"/>
      <c r="D33" s="4"/>
      <c r="E33" s="4"/>
      <c r="F33" s="1"/>
      <c r="G33" s="4"/>
      <c r="H33" s="56"/>
      <c r="I33" s="56"/>
      <c r="J33" s="56"/>
      <c r="K33" s="56"/>
      <c r="L33" s="56"/>
      <c r="M33" s="56"/>
      <c r="N33" s="56"/>
      <c r="O33" s="56"/>
      <c r="P33" s="56"/>
    </row>
    <row r="34" spans="1:16" ht="15" hidden="1" customHeight="1">
      <c r="A34" s="11" t="s">
        <v>27</v>
      </c>
      <c r="B34" s="38">
        <v>0</v>
      </c>
      <c r="C34" s="44"/>
      <c r="D34" s="4"/>
      <c r="E34" s="4"/>
      <c r="F34" s="1"/>
      <c r="G34" s="4"/>
      <c r="H34" s="56"/>
      <c r="I34" s="56"/>
      <c r="J34" s="56"/>
      <c r="K34" s="56"/>
      <c r="L34" s="56"/>
      <c r="M34" s="56"/>
      <c r="N34" s="56"/>
      <c r="O34" s="56"/>
      <c r="P34" s="56"/>
    </row>
    <row r="35" spans="1:16" ht="15" hidden="1" customHeight="1">
      <c r="A35" s="11" t="s">
        <v>28</v>
      </c>
      <c r="B35" s="38">
        <v>0</v>
      </c>
      <c r="C35" s="44"/>
      <c r="D35" s="4"/>
      <c r="E35" s="4"/>
      <c r="F35" s="1"/>
      <c r="G35" s="4"/>
      <c r="H35" s="56"/>
      <c r="I35" s="56"/>
      <c r="J35" s="56"/>
      <c r="K35" s="56"/>
      <c r="L35" s="56"/>
      <c r="M35" s="56"/>
      <c r="N35" s="56"/>
      <c r="O35" s="56"/>
      <c r="P35" s="56"/>
    </row>
    <row r="36" spans="1:16" ht="15" hidden="1" customHeight="1">
      <c r="A36" s="11" t="s">
        <v>29</v>
      </c>
      <c r="B36" s="38">
        <v>0</v>
      </c>
      <c r="C36" s="44"/>
      <c r="D36" s="4"/>
      <c r="E36" s="4"/>
      <c r="F36" s="1"/>
      <c r="G36" s="4"/>
      <c r="H36" s="56"/>
      <c r="I36" s="56"/>
      <c r="J36" s="56"/>
      <c r="K36" s="56"/>
      <c r="L36" s="56"/>
      <c r="M36" s="56"/>
      <c r="N36" s="56"/>
      <c r="O36" s="56"/>
      <c r="P36" s="56"/>
    </row>
    <row r="37" spans="1:16" ht="15" hidden="1" customHeight="1">
      <c r="A37" s="11" t="s">
        <v>30</v>
      </c>
      <c r="B37" s="38">
        <v>0</v>
      </c>
      <c r="C37" s="44"/>
      <c r="D37" s="4"/>
      <c r="E37" s="4"/>
      <c r="F37" s="1"/>
      <c r="G37" s="4"/>
      <c r="H37" s="56"/>
      <c r="I37" s="56"/>
      <c r="J37" s="56"/>
      <c r="K37" s="56"/>
      <c r="L37" s="56"/>
      <c r="M37" s="56"/>
      <c r="N37" s="56"/>
      <c r="O37" s="56"/>
      <c r="P37" s="56"/>
    </row>
    <row r="38" spans="1:16" ht="15" hidden="1" customHeight="1">
      <c r="A38" s="12" t="s">
        <v>31</v>
      </c>
      <c r="B38" s="39">
        <v>0</v>
      </c>
      <c r="C38" s="44"/>
      <c r="D38" s="4"/>
      <c r="E38" s="4"/>
      <c r="F38" s="1"/>
      <c r="G38" s="4"/>
      <c r="H38" s="56"/>
      <c r="I38" s="56"/>
      <c r="J38" s="56"/>
      <c r="K38" s="56"/>
      <c r="L38" s="56"/>
      <c r="M38" s="56"/>
      <c r="N38" s="56"/>
      <c r="O38" s="56"/>
      <c r="P38" s="56"/>
    </row>
    <row r="39" spans="1:16">
      <c r="A39" s="13" t="s">
        <v>32</v>
      </c>
      <c r="B39" s="40">
        <v>210539</v>
      </c>
      <c r="C39" s="45">
        <f>E39-D39</f>
        <v>36789</v>
      </c>
      <c r="D39" s="21">
        <f>ROUND(E39*5%,0)</f>
        <v>1936</v>
      </c>
      <c r="E39" s="22">
        <f>ROUND(G39*F39,0)</f>
        <v>38725</v>
      </c>
      <c r="F39" s="49">
        <f>F46</f>
        <v>0.13</v>
      </c>
      <c r="G39" s="33">
        <f>ROUND(((M39*J39+N39*K39)*I39*L39+(O39*J39+P39*K39)*I39)*12,0)</f>
        <v>297887</v>
      </c>
      <c r="H39" s="24">
        <v>12</v>
      </c>
      <c r="I39" s="61">
        <f>I46</f>
        <v>8.66</v>
      </c>
      <c r="J39" s="24">
        <f>J46</f>
        <v>33</v>
      </c>
      <c r="K39" s="24">
        <f>K46</f>
        <v>18</v>
      </c>
      <c r="L39" s="61">
        <f>L46</f>
        <v>0.5</v>
      </c>
      <c r="M39" s="24">
        <v>99</v>
      </c>
      <c r="N39" s="24">
        <v>36</v>
      </c>
      <c r="O39" s="24">
        <v>15</v>
      </c>
      <c r="P39" s="24">
        <v>23</v>
      </c>
    </row>
    <row r="40" spans="1:16">
      <c r="A40" s="13" t="s">
        <v>33</v>
      </c>
      <c r="B40" s="40">
        <v>217346</v>
      </c>
      <c r="C40" s="45">
        <v>21754</v>
      </c>
      <c r="D40" s="21">
        <f>ROUND(E40*5%,0)</f>
        <v>1145</v>
      </c>
      <c r="E40" s="22">
        <f>ROUND(G40*F40,0)</f>
        <v>22899</v>
      </c>
      <c r="F40" s="49">
        <f>F46</f>
        <v>0.13</v>
      </c>
      <c r="G40" s="33">
        <f t="shared" ref="G40:G41" si="0">ROUND(((M40*J40+N40*K40)*I40*L40+(O40*J40+P40*K40)*I40)*12,0)</f>
        <v>176144</v>
      </c>
      <c r="H40" s="24">
        <v>12</v>
      </c>
      <c r="I40" s="61">
        <f>I46</f>
        <v>8.66</v>
      </c>
      <c r="J40" s="24">
        <f>J46</f>
        <v>33</v>
      </c>
      <c r="K40" s="24">
        <f>K46</f>
        <v>18</v>
      </c>
      <c r="L40" s="61">
        <f>L46</f>
        <v>0.5</v>
      </c>
      <c r="M40" s="24">
        <v>68</v>
      </c>
      <c r="N40" s="24">
        <v>15</v>
      </c>
      <c r="O40" s="24">
        <v>10</v>
      </c>
      <c r="P40" s="24">
        <v>6</v>
      </c>
    </row>
    <row r="41" spans="1:16">
      <c r="A41" s="13" t="s">
        <v>34</v>
      </c>
      <c r="B41" s="40">
        <v>99175</v>
      </c>
      <c r="C41" s="45">
        <f>E41-D41</f>
        <v>7296</v>
      </c>
      <c r="D41" s="21">
        <f>ROUND(E41*5%,0)</f>
        <v>384</v>
      </c>
      <c r="E41" s="22">
        <f>ROUND(G41*F41,0)</f>
        <v>7680</v>
      </c>
      <c r="F41" s="49">
        <f>F46</f>
        <v>0.13</v>
      </c>
      <c r="G41" s="33">
        <f t="shared" si="0"/>
        <v>59079</v>
      </c>
      <c r="H41" s="24">
        <v>12</v>
      </c>
      <c r="I41" s="61">
        <f>I46</f>
        <v>8.66</v>
      </c>
      <c r="J41" s="24">
        <f>J46</f>
        <v>33</v>
      </c>
      <c r="K41" s="24">
        <f>K46</f>
        <v>18</v>
      </c>
      <c r="L41" s="61">
        <f>L46</f>
        <v>0.5</v>
      </c>
      <c r="M41" s="24">
        <v>21</v>
      </c>
      <c r="N41" s="24">
        <v>19</v>
      </c>
      <c r="O41" s="24">
        <v>1</v>
      </c>
      <c r="P41" s="24">
        <v>1</v>
      </c>
    </row>
    <row r="42" spans="1:16" hidden="1">
      <c r="A42" s="13" t="s">
        <v>35</v>
      </c>
      <c r="B42" s="40">
        <v>0</v>
      </c>
      <c r="C42" s="45"/>
      <c r="D42" s="21"/>
      <c r="E42" s="22"/>
      <c r="F42" s="14"/>
      <c r="G42" s="14"/>
      <c r="H42" s="25"/>
      <c r="I42" s="62"/>
      <c r="J42" s="25"/>
      <c r="K42" s="25"/>
      <c r="L42" s="62"/>
      <c r="M42" s="25"/>
      <c r="N42" s="25"/>
      <c r="O42" s="25"/>
      <c r="P42" s="25"/>
    </row>
    <row r="43" spans="1:16" hidden="1">
      <c r="A43" s="13" t="s">
        <v>36</v>
      </c>
      <c r="B43" s="40">
        <v>0</v>
      </c>
      <c r="C43" s="45"/>
      <c r="D43" s="21"/>
      <c r="E43" s="22"/>
      <c r="F43" s="14"/>
      <c r="G43" s="14"/>
      <c r="H43" s="25"/>
      <c r="I43" s="62"/>
      <c r="J43" s="25"/>
      <c r="K43" s="25"/>
      <c r="L43" s="62"/>
      <c r="M43" s="25"/>
      <c r="N43" s="25"/>
      <c r="O43" s="25"/>
      <c r="P43" s="25"/>
    </row>
    <row r="44" spans="1:16" ht="17.25" customHeight="1">
      <c r="A44" s="79" t="s">
        <v>37</v>
      </c>
      <c r="B44" s="80">
        <v>527060</v>
      </c>
      <c r="C44" s="46">
        <f>SUM(C39:C41)</f>
        <v>65839</v>
      </c>
      <c r="D44" s="26">
        <f>SUM(D39:D41)</f>
        <v>3465</v>
      </c>
      <c r="E44" s="26">
        <f>SUM(E39:E41)</f>
        <v>69304</v>
      </c>
      <c r="F44" s="29">
        <f>F46</f>
        <v>0.13</v>
      </c>
      <c r="G44" s="34">
        <f>SUM(G39:G41)</f>
        <v>533110</v>
      </c>
      <c r="H44" s="26">
        <v>12</v>
      </c>
      <c r="I44" s="34">
        <f>I46</f>
        <v>8.66</v>
      </c>
      <c r="J44" s="26">
        <f>J46</f>
        <v>33</v>
      </c>
      <c r="K44" s="26">
        <f>K46</f>
        <v>18</v>
      </c>
      <c r="L44" s="34">
        <f>L46</f>
        <v>0.5</v>
      </c>
      <c r="M44" s="26">
        <f>SUM(M39:M41)</f>
        <v>188</v>
      </c>
      <c r="N44" s="26">
        <f>SUM(N39:N41)</f>
        <v>70</v>
      </c>
      <c r="O44" s="26">
        <f>SUM(O39:O41)</f>
        <v>26</v>
      </c>
      <c r="P44" s="26">
        <f>SUM(P39:P41)</f>
        <v>30</v>
      </c>
    </row>
    <row r="45" spans="1:16">
      <c r="A45" s="31" t="s">
        <v>38</v>
      </c>
      <c r="B45" s="40">
        <v>6096</v>
      </c>
      <c r="C45" s="46">
        <f>D46</f>
        <v>3465</v>
      </c>
      <c r="D45" s="23"/>
      <c r="E45" s="23"/>
      <c r="F45" s="14"/>
      <c r="G45" s="35"/>
      <c r="H45" s="25"/>
      <c r="I45" s="62"/>
      <c r="J45" s="25"/>
      <c r="K45" s="25"/>
      <c r="L45" s="62"/>
      <c r="M45" s="25"/>
      <c r="N45" s="25"/>
      <c r="O45" s="25"/>
      <c r="P45" s="25"/>
    </row>
    <row r="46" spans="1:16">
      <c r="A46" s="30" t="s">
        <v>39</v>
      </c>
      <c r="B46" s="41">
        <v>533156</v>
      </c>
      <c r="C46" s="46">
        <f>C44+C45</f>
        <v>69304</v>
      </c>
      <c r="D46" s="26">
        <f>D44</f>
        <v>3465</v>
      </c>
      <c r="E46" s="69">
        <f>E44</f>
        <v>69304</v>
      </c>
      <c r="F46" s="15">
        <v>0.13</v>
      </c>
      <c r="G46" s="34">
        <f>G44</f>
        <v>533110</v>
      </c>
      <c r="H46" s="28">
        <v>12</v>
      </c>
      <c r="I46" s="63">
        <v>8.66</v>
      </c>
      <c r="J46" s="64">
        <v>33</v>
      </c>
      <c r="K46" s="64">
        <v>18</v>
      </c>
      <c r="L46" s="65">
        <v>0.5</v>
      </c>
      <c r="M46" s="26">
        <f>M44</f>
        <v>188</v>
      </c>
      <c r="N46" s="26">
        <f>N44</f>
        <v>70</v>
      </c>
      <c r="O46" s="26">
        <f>O44</f>
        <v>26</v>
      </c>
      <c r="P46" s="26">
        <f>P44</f>
        <v>30</v>
      </c>
    </row>
    <row r="47" spans="1:16" ht="17.25" customHeight="1">
      <c r="A47" s="8" t="s">
        <v>49</v>
      </c>
      <c r="B47" s="3"/>
      <c r="C47" s="20"/>
      <c r="D47" s="3"/>
      <c r="E47" s="3"/>
      <c r="F47" s="3"/>
      <c r="G47" s="3"/>
      <c r="H47" s="53"/>
      <c r="I47" s="18"/>
      <c r="J47" s="18"/>
      <c r="K47" s="18"/>
      <c r="L47" s="53"/>
      <c r="M47" s="54"/>
      <c r="N47" s="54"/>
      <c r="O47" s="54"/>
      <c r="P47" s="54"/>
    </row>
    <row r="48" spans="1:16" ht="5.25" customHeight="1">
      <c r="B48" s="3"/>
      <c r="C48" s="6"/>
      <c r="D48" s="6"/>
      <c r="E48" s="6"/>
      <c r="F48" s="6"/>
      <c r="G48" s="32"/>
      <c r="H48" s="66"/>
      <c r="I48" s="53"/>
      <c r="J48" s="53"/>
      <c r="K48" s="53"/>
      <c r="L48" s="53"/>
      <c r="M48" s="67"/>
      <c r="N48" s="67"/>
      <c r="O48" s="67"/>
      <c r="P48" s="67"/>
    </row>
    <row r="49" spans="1:16" hidden="1">
      <c r="A49" s="2"/>
      <c r="B49" s="2"/>
      <c r="C49" s="2"/>
      <c r="D49" s="2"/>
      <c r="E49" s="2"/>
      <c r="F49" s="2"/>
      <c r="G49" s="2"/>
      <c r="H49" s="54"/>
      <c r="I49" s="54"/>
      <c r="J49" s="54"/>
      <c r="K49" s="54"/>
      <c r="L49" s="54"/>
      <c r="M49" s="67"/>
      <c r="N49" s="67"/>
      <c r="O49" s="67"/>
      <c r="P49" s="67"/>
    </row>
    <row r="50" spans="1:16" hidden="1">
      <c r="A50" s="110" t="s">
        <v>65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</row>
    <row r="51" spans="1:16" ht="30.75" hidden="1" customHeight="1">
      <c r="A51" s="110" t="s">
        <v>72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</row>
    <row r="52" spans="1:16" hidden="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</row>
    <row r="53" spans="1:16" ht="17.25" customHeight="1">
      <c r="A53" s="81" t="s">
        <v>74</v>
      </c>
      <c r="B53" s="2"/>
      <c r="D53" s="111" t="s">
        <v>71</v>
      </c>
      <c r="E53" s="111"/>
      <c r="F53" s="111"/>
      <c r="G53" s="111"/>
      <c r="H53" s="54"/>
      <c r="I53" s="54"/>
      <c r="J53" s="54"/>
      <c r="K53" s="54"/>
      <c r="L53" s="54"/>
      <c r="M53" s="54"/>
      <c r="N53" s="54"/>
      <c r="O53" s="54"/>
      <c r="P53" s="54"/>
    </row>
    <row r="54" spans="1:16">
      <c r="A54" s="93" t="s">
        <v>0</v>
      </c>
      <c r="B54" s="96" t="s">
        <v>41</v>
      </c>
      <c r="C54" s="99" t="s">
        <v>40</v>
      </c>
      <c r="D54" s="102" t="s">
        <v>1</v>
      </c>
      <c r="E54" s="102"/>
      <c r="F54" s="103" t="s">
        <v>50</v>
      </c>
      <c r="G54" s="106" t="s">
        <v>58</v>
      </c>
      <c r="H54" s="87" t="s">
        <v>42</v>
      </c>
      <c r="I54" s="87" t="s">
        <v>60</v>
      </c>
      <c r="J54" s="109" t="s">
        <v>57</v>
      </c>
      <c r="K54" s="109"/>
      <c r="L54" s="87" t="s">
        <v>48</v>
      </c>
      <c r="M54" s="90" t="s">
        <v>44</v>
      </c>
      <c r="N54" s="90"/>
      <c r="O54" s="90"/>
      <c r="P54" s="90"/>
    </row>
    <row r="55" spans="1:16" ht="81" customHeight="1">
      <c r="A55" s="94"/>
      <c r="B55" s="97"/>
      <c r="C55" s="100"/>
      <c r="D55" s="50" t="s">
        <v>43</v>
      </c>
      <c r="E55" s="50" t="s">
        <v>61</v>
      </c>
      <c r="F55" s="104"/>
      <c r="G55" s="107"/>
      <c r="H55" s="88"/>
      <c r="I55" s="88"/>
      <c r="J55" s="109"/>
      <c r="K55" s="109"/>
      <c r="L55" s="88"/>
      <c r="M55" s="91" t="s">
        <v>46</v>
      </c>
      <c r="N55" s="87" t="s">
        <v>63</v>
      </c>
      <c r="O55" s="91" t="s">
        <v>45</v>
      </c>
      <c r="P55" s="87" t="s">
        <v>64</v>
      </c>
    </row>
    <row r="56" spans="1:16" ht="45">
      <c r="A56" s="95"/>
      <c r="B56" s="98"/>
      <c r="C56" s="101"/>
      <c r="D56" s="17"/>
      <c r="E56" s="17"/>
      <c r="F56" s="105"/>
      <c r="G56" s="108"/>
      <c r="H56" s="89"/>
      <c r="I56" s="88"/>
      <c r="J56" s="55" t="s">
        <v>69</v>
      </c>
      <c r="K56" s="55" t="s">
        <v>70</v>
      </c>
      <c r="L56" s="89"/>
      <c r="M56" s="92"/>
      <c r="N56" s="89"/>
      <c r="O56" s="92"/>
      <c r="P56" s="89"/>
    </row>
    <row r="57" spans="1:16" ht="16.5">
      <c r="A57" s="9"/>
      <c r="B57" s="36" t="s">
        <v>51</v>
      </c>
      <c r="C57" s="42" t="s">
        <v>52</v>
      </c>
      <c r="D57" s="4"/>
      <c r="E57" s="4"/>
      <c r="F57" s="7"/>
      <c r="G57" s="49"/>
      <c r="H57" s="56"/>
      <c r="I57" s="57" t="s">
        <v>59</v>
      </c>
      <c r="J57" s="86" t="s">
        <v>47</v>
      </c>
      <c r="K57" s="86"/>
      <c r="L57" s="29">
        <v>0.5</v>
      </c>
      <c r="M57" s="29" t="s">
        <v>53</v>
      </c>
      <c r="N57" s="29" t="s">
        <v>54</v>
      </c>
      <c r="O57" s="29" t="s">
        <v>55</v>
      </c>
      <c r="P57" s="29" t="s">
        <v>56</v>
      </c>
    </row>
    <row r="58" spans="1:16">
      <c r="A58" s="10" t="s">
        <v>2</v>
      </c>
      <c r="B58" s="37">
        <v>2</v>
      </c>
      <c r="C58" s="43">
        <v>3</v>
      </c>
      <c r="D58" s="5">
        <v>4</v>
      </c>
      <c r="E58" s="5">
        <v>5</v>
      </c>
      <c r="F58" s="5">
        <v>6</v>
      </c>
      <c r="G58" s="5">
        <v>7</v>
      </c>
      <c r="H58" s="59">
        <v>8</v>
      </c>
      <c r="I58" s="60">
        <v>9</v>
      </c>
      <c r="J58" s="60">
        <v>10</v>
      </c>
      <c r="K58" s="60">
        <v>11</v>
      </c>
      <c r="L58" s="60">
        <v>12</v>
      </c>
      <c r="M58" s="60">
        <v>13</v>
      </c>
      <c r="N58" s="60">
        <v>14</v>
      </c>
      <c r="O58" s="60">
        <v>15</v>
      </c>
      <c r="P58" s="60">
        <v>16</v>
      </c>
    </row>
    <row r="59" spans="1:16" hidden="1">
      <c r="A59" s="11" t="s">
        <v>3</v>
      </c>
      <c r="B59" s="38">
        <v>0</v>
      </c>
      <c r="C59" s="44"/>
      <c r="D59" s="4"/>
      <c r="E59" s="4"/>
      <c r="F59" s="1"/>
      <c r="G59" s="4"/>
      <c r="H59" s="56"/>
      <c r="I59" s="56"/>
      <c r="J59" s="56"/>
      <c r="K59" s="56"/>
      <c r="L59" s="56"/>
      <c r="M59" s="56"/>
      <c r="N59" s="56"/>
      <c r="O59" s="56"/>
      <c r="P59" s="56"/>
    </row>
    <row r="60" spans="1:16" hidden="1">
      <c r="A60" s="11" t="s">
        <v>4</v>
      </c>
      <c r="B60" s="38">
        <v>0</v>
      </c>
      <c r="C60" s="44"/>
      <c r="D60" s="4"/>
      <c r="E60" s="4"/>
      <c r="F60" s="1"/>
      <c r="G60" s="4"/>
      <c r="H60" s="56"/>
      <c r="I60" s="56"/>
      <c r="J60" s="56"/>
      <c r="K60" s="56"/>
      <c r="L60" s="56"/>
      <c r="M60" s="56"/>
      <c r="N60" s="56"/>
      <c r="O60" s="56"/>
      <c r="P60" s="56"/>
    </row>
    <row r="61" spans="1:16" hidden="1">
      <c r="A61" s="11" t="s">
        <v>5</v>
      </c>
      <c r="B61" s="38">
        <v>0</v>
      </c>
      <c r="C61" s="44"/>
      <c r="D61" s="4"/>
      <c r="E61" s="4"/>
      <c r="F61" s="1"/>
      <c r="G61" s="4"/>
      <c r="H61" s="56"/>
      <c r="I61" s="56"/>
      <c r="J61" s="56"/>
      <c r="K61" s="56"/>
      <c r="L61" s="56"/>
      <c r="M61" s="56"/>
      <c r="N61" s="56"/>
      <c r="O61" s="56"/>
      <c r="P61" s="56"/>
    </row>
    <row r="62" spans="1:16" hidden="1">
      <c r="A62" s="11" t="s">
        <v>6</v>
      </c>
      <c r="B62" s="38">
        <v>0</v>
      </c>
      <c r="C62" s="44"/>
      <c r="D62" s="4"/>
      <c r="E62" s="4"/>
      <c r="F62" s="1"/>
      <c r="G62" s="4"/>
      <c r="H62" s="56"/>
      <c r="I62" s="56"/>
      <c r="J62" s="56"/>
      <c r="K62" s="56"/>
      <c r="L62" s="56"/>
      <c r="M62" s="56"/>
      <c r="N62" s="56"/>
      <c r="O62" s="56"/>
      <c r="P62" s="56"/>
    </row>
    <row r="63" spans="1:16" hidden="1">
      <c r="A63" s="11" t="s">
        <v>7</v>
      </c>
      <c r="B63" s="38">
        <v>0</v>
      </c>
      <c r="C63" s="44"/>
      <c r="D63" s="4"/>
      <c r="E63" s="4"/>
      <c r="F63" s="1"/>
      <c r="G63" s="4"/>
      <c r="H63" s="56"/>
      <c r="I63" s="56"/>
      <c r="J63" s="56"/>
      <c r="K63" s="56"/>
      <c r="L63" s="56"/>
      <c r="M63" s="56"/>
      <c r="N63" s="56"/>
      <c r="O63" s="56"/>
      <c r="P63" s="56"/>
    </row>
    <row r="64" spans="1:16" hidden="1">
      <c r="A64" s="11" t="s">
        <v>8</v>
      </c>
      <c r="B64" s="38">
        <v>0</v>
      </c>
      <c r="C64" s="44"/>
      <c r="D64" s="4"/>
      <c r="E64" s="4"/>
      <c r="F64" s="1"/>
      <c r="G64" s="4"/>
      <c r="H64" s="56"/>
      <c r="I64" s="56"/>
      <c r="J64" s="56"/>
      <c r="K64" s="56"/>
      <c r="L64" s="56"/>
      <c r="M64" s="56"/>
      <c r="N64" s="56"/>
      <c r="O64" s="56"/>
      <c r="P64" s="56"/>
    </row>
    <row r="65" spans="1:16" hidden="1">
      <c r="A65" s="11" t="s">
        <v>9</v>
      </c>
      <c r="B65" s="38">
        <v>0</v>
      </c>
      <c r="C65" s="44"/>
      <c r="D65" s="4"/>
      <c r="E65" s="4"/>
      <c r="F65" s="1"/>
      <c r="G65" s="4"/>
      <c r="H65" s="56"/>
      <c r="I65" s="56"/>
      <c r="J65" s="56"/>
      <c r="K65" s="56"/>
      <c r="L65" s="56"/>
      <c r="M65" s="56"/>
      <c r="N65" s="56"/>
      <c r="O65" s="56"/>
      <c r="P65" s="56"/>
    </row>
    <row r="66" spans="1:16" hidden="1">
      <c r="A66" s="11" t="s">
        <v>10</v>
      </c>
      <c r="B66" s="38">
        <v>0</v>
      </c>
      <c r="C66" s="44"/>
      <c r="D66" s="4"/>
      <c r="E66" s="4"/>
      <c r="F66" s="1"/>
      <c r="G66" s="4"/>
      <c r="H66" s="56"/>
      <c r="I66" s="56"/>
      <c r="J66" s="56"/>
      <c r="K66" s="56"/>
      <c r="L66" s="56"/>
      <c r="M66" s="56"/>
      <c r="N66" s="56"/>
      <c r="O66" s="56"/>
      <c r="P66" s="56"/>
    </row>
    <row r="67" spans="1:16" hidden="1">
      <c r="A67" s="11" t="s">
        <v>11</v>
      </c>
      <c r="B67" s="38">
        <v>0</v>
      </c>
      <c r="C67" s="44"/>
      <c r="D67" s="4"/>
      <c r="E67" s="4"/>
      <c r="F67" s="1"/>
      <c r="G67" s="4"/>
      <c r="H67" s="56"/>
      <c r="I67" s="56"/>
      <c r="J67" s="56"/>
      <c r="K67" s="56"/>
      <c r="L67" s="56"/>
      <c r="M67" s="56"/>
      <c r="N67" s="56"/>
      <c r="O67" s="56"/>
      <c r="P67" s="56"/>
    </row>
    <row r="68" spans="1:16" hidden="1">
      <c r="A68" s="11" t="s">
        <v>12</v>
      </c>
      <c r="B68" s="38">
        <v>0</v>
      </c>
      <c r="C68" s="44"/>
      <c r="D68" s="4"/>
      <c r="E68" s="4"/>
      <c r="F68" s="1"/>
      <c r="G68" s="4"/>
      <c r="H68" s="56"/>
      <c r="I68" s="56"/>
      <c r="J68" s="56"/>
      <c r="K68" s="56"/>
      <c r="L68" s="56"/>
      <c r="M68" s="56"/>
      <c r="N68" s="56"/>
      <c r="O68" s="56"/>
      <c r="P68" s="56"/>
    </row>
    <row r="69" spans="1:16" hidden="1">
      <c r="A69" s="11" t="s">
        <v>13</v>
      </c>
      <c r="B69" s="38">
        <v>0</v>
      </c>
      <c r="C69" s="44"/>
      <c r="D69" s="4"/>
      <c r="E69" s="4"/>
      <c r="F69" s="1"/>
      <c r="G69" s="4"/>
      <c r="H69" s="56"/>
      <c r="I69" s="56"/>
      <c r="J69" s="56"/>
      <c r="K69" s="56"/>
      <c r="L69" s="56"/>
      <c r="M69" s="56"/>
      <c r="N69" s="56"/>
      <c r="O69" s="56"/>
      <c r="P69" s="56"/>
    </row>
    <row r="70" spans="1:16" hidden="1">
      <c r="A70" s="11" t="s">
        <v>14</v>
      </c>
      <c r="B70" s="38">
        <v>0</v>
      </c>
      <c r="C70" s="44"/>
      <c r="D70" s="4"/>
      <c r="E70" s="4"/>
      <c r="F70" s="1"/>
      <c r="G70" s="4"/>
      <c r="H70" s="56"/>
      <c r="I70" s="56"/>
      <c r="J70" s="56"/>
      <c r="K70" s="56"/>
      <c r="L70" s="56"/>
      <c r="M70" s="56"/>
      <c r="N70" s="56"/>
      <c r="O70" s="56"/>
      <c r="P70" s="56"/>
    </row>
    <row r="71" spans="1:16" hidden="1">
      <c r="A71" s="11" t="s">
        <v>15</v>
      </c>
      <c r="B71" s="38">
        <v>0</v>
      </c>
      <c r="C71" s="44"/>
      <c r="D71" s="4"/>
      <c r="E71" s="4"/>
      <c r="F71" s="1"/>
      <c r="G71" s="4"/>
      <c r="H71" s="56"/>
      <c r="I71" s="56"/>
      <c r="J71" s="56"/>
      <c r="K71" s="56"/>
      <c r="L71" s="56"/>
      <c r="M71" s="56"/>
      <c r="N71" s="56"/>
      <c r="O71" s="56"/>
      <c r="P71" s="56"/>
    </row>
    <row r="72" spans="1:16" hidden="1">
      <c r="A72" s="11" t="s">
        <v>16</v>
      </c>
      <c r="B72" s="38">
        <v>0</v>
      </c>
      <c r="C72" s="44"/>
      <c r="D72" s="4"/>
      <c r="E72" s="4"/>
      <c r="F72" s="1"/>
      <c r="G72" s="4"/>
      <c r="H72" s="56"/>
      <c r="I72" s="56"/>
      <c r="J72" s="56"/>
      <c r="K72" s="56"/>
      <c r="L72" s="56"/>
      <c r="M72" s="56"/>
      <c r="N72" s="56"/>
      <c r="O72" s="56"/>
      <c r="P72" s="56"/>
    </row>
    <row r="73" spans="1:16" hidden="1">
      <c r="A73" s="11" t="s">
        <v>17</v>
      </c>
      <c r="B73" s="38">
        <v>0</v>
      </c>
      <c r="C73" s="44"/>
      <c r="D73" s="4"/>
      <c r="E73" s="4"/>
      <c r="F73" s="1"/>
      <c r="G73" s="4"/>
      <c r="H73" s="56"/>
      <c r="I73" s="56"/>
      <c r="J73" s="56"/>
      <c r="K73" s="56"/>
      <c r="L73" s="56"/>
      <c r="M73" s="56"/>
      <c r="N73" s="56"/>
      <c r="O73" s="56"/>
      <c r="P73" s="56"/>
    </row>
    <row r="74" spans="1:16" hidden="1">
      <c r="A74" s="11" t="s">
        <v>18</v>
      </c>
      <c r="B74" s="38">
        <v>0</v>
      </c>
      <c r="C74" s="44"/>
      <c r="D74" s="4"/>
      <c r="E74" s="4"/>
      <c r="F74" s="1"/>
      <c r="G74" s="4"/>
      <c r="H74" s="56"/>
      <c r="I74" s="56"/>
      <c r="J74" s="56"/>
      <c r="K74" s="56"/>
      <c r="L74" s="56"/>
      <c r="M74" s="56"/>
      <c r="N74" s="56"/>
      <c r="O74" s="56"/>
      <c r="P74" s="56"/>
    </row>
    <row r="75" spans="1:16" hidden="1">
      <c r="A75" s="11" t="s">
        <v>19</v>
      </c>
      <c r="B75" s="38">
        <v>0</v>
      </c>
      <c r="C75" s="44"/>
      <c r="D75" s="4"/>
      <c r="E75" s="4"/>
      <c r="F75" s="1"/>
      <c r="G75" s="4"/>
      <c r="H75" s="56"/>
      <c r="I75" s="56"/>
      <c r="J75" s="56"/>
      <c r="K75" s="56"/>
      <c r="L75" s="56"/>
      <c r="M75" s="56"/>
      <c r="N75" s="56"/>
      <c r="O75" s="56"/>
      <c r="P75" s="56"/>
    </row>
    <row r="76" spans="1:16" hidden="1">
      <c r="A76" s="11" t="s">
        <v>20</v>
      </c>
      <c r="B76" s="38">
        <v>0</v>
      </c>
      <c r="C76" s="44"/>
      <c r="D76" s="4"/>
      <c r="E76" s="4"/>
      <c r="F76" s="1"/>
      <c r="G76" s="4"/>
      <c r="H76" s="56"/>
      <c r="I76" s="56"/>
      <c r="J76" s="56"/>
      <c r="K76" s="56"/>
      <c r="L76" s="56"/>
      <c r="M76" s="56"/>
      <c r="N76" s="56"/>
      <c r="O76" s="56"/>
      <c r="P76" s="56"/>
    </row>
    <row r="77" spans="1:16" hidden="1">
      <c r="A77" s="11" t="s">
        <v>21</v>
      </c>
      <c r="B77" s="38">
        <v>0</v>
      </c>
      <c r="C77" s="44"/>
      <c r="D77" s="4"/>
      <c r="E77" s="4"/>
      <c r="F77" s="1"/>
      <c r="G77" s="4"/>
      <c r="H77" s="56"/>
      <c r="I77" s="56"/>
      <c r="J77" s="56"/>
      <c r="K77" s="56"/>
      <c r="L77" s="56"/>
      <c r="M77" s="56"/>
      <c r="N77" s="56"/>
      <c r="O77" s="56"/>
      <c r="P77" s="56"/>
    </row>
    <row r="78" spans="1:16" hidden="1">
      <c r="A78" s="11" t="s">
        <v>22</v>
      </c>
      <c r="B78" s="38">
        <v>0</v>
      </c>
      <c r="C78" s="44"/>
      <c r="D78" s="4"/>
      <c r="E78" s="4"/>
      <c r="F78" s="1"/>
      <c r="G78" s="4"/>
      <c r="H78" s="56"/>
      <c r="I78" s="56"/>
      <c r="J78" s="56"/>
      <c r="K78" s="56"/>
      <c r="L78" s="56"/>
      <c r="M78" s="56"/>
      <c r="N78" s="56"/>
      <c r="O78" s="56"/>
      <c r="P78" s="56"/>
    </row>
    <row r="79" spans="1:16" hidden="1">
      <c r="A79" s="11" t="s">
        <v>23</v>
      </c>
      <c r="B79" s="38">
        <v>0</v>
      </c>
      <c r="C79" s="44"/>
      <c r="D79" s="4"/>
      <c r="E79" s="4"/>
      <c r="F79" s="1"/>
      <c r="G79" s="4"/>
      <c r="H79" s="56"/>
      <c r="I79" s="56"/>
      <c r="J79" s="56"/>
      <c r="K79" s="56"/>
      <c r="L79" s="56"/>
      <c r="M79" s="56"/>
      <c r="N79" s="56"/>
      <c r="O79" s="56"/>
      <c r="P79" s="56"/>
    </row>
    <row r="80" spans="1:16" hidden="1">
      <c r="A80" s="11" t="s">
        <v>24</v>
      </c>
      <c r="B80" s="38">
        <v>0</v>
      </c>
      <c r="C80" s="44"/>
      <c r="D80" s="4"/>
      <c r="E80" s="4"/>
      <c r="F80" s="1"/>
      <c r="G80" s="4"/>
      <c r="H80" s="56"/>
      <c r="I80" s="56"/>
      <c r="J80" s="56"/>
      <c r="K80" s="56"/>
      <c r="L80" s="56"/>
      <c r="M80" s="56"/>
      <c r="N80" s="56"/>
      <c r="O80" s="56"/>
      <c r="P80" s="56"/>
    </row>
    <row r="81" spans="1:18" hidden="1">
      <c r="A81" s="11" t="s">
        <v>25</v>
      </c>
      <c r="B81" s="38">
        <v>0</v>
      </c>
      <c r="C81" s="44"/>
      <c r="D81" s="4"/>
      <c r="E81" s="4"/>
      <c r="F81" s="1"/>
      <c r="G81" s="4"/>
      <c r="H81" s="56"/>
      <c r="I81" s="56"/>
      <c r="J81" s="56"/>
      <c r="K81" s="56"/>
      <c r="L81" s="56"/>
      <c r="M81" s="56"/>
      <c r="N81" s="56"/>
      <c r="O81" s="56"/>
      <c r="P81" s="56"/>
    </row>
    <row r="82" spans="1:18" hidden="1">
      <c r="A82" s="11" t="s">
        <v>26</v>
      </c>
      <c r="B82" s="38">
        <v>0</v>
      </c>
      <c r="C82" s="44"/>
      <c r="D82" s="4"/>
      <c r="E82" s="4"/>
      <c r="F82" s="1"/>
      <c r="G82" s="4"/>
      <c r="H82" s="56"/>
      <c r="I82" s="56"/>
      <c r="J82" s="56"/>
      <c r="K82" s="56"/>
      <c r="L82" s="56"/>
      <c r="M82" s="56"/>
      <c r="N82" s="56"/>
      <c r="O82" s="56"/>
      <c r="P82" s="56"/>
    </row>
    <row r="83" spans="1:18" hidden="1">
      <c r="A83" s="11" t="s">
        <v>27</v>
      </c>
      <c r="B83" s="38">
        <v>0</v>
      </c>
      <c r="C83" s="44"/>
      <c r="D83" s="4"/>
      <c r="E83" s="4"/>
      <c r="F83" s="1"/>
      <c r="G83" s="4"/>
      <c r="H83" s="56"/>
      <c r="I83" s="56"/>
      <c r="J83" s="56"/>
      <c r="K83" s="56"/>
      <c r="L83" s="56"/>
      <c r="M83" s="56"/>
      <c r="N83" s="56"/>
      <c r="O83" s="56"/>
      <c r="P83" s="56"/>
    </row>
    <row r="84" spans="1:18" hidden="1">
      <c r="A84" s="11" t="s">
        <v>28</v>
      </c>
      <c r="B84" s="38">
        <v>0</v>
      </c>
      <c r="C84" s="44"/>
      <c r="D84" s="4"/>
      <c r="E84" s="4"/>
      <c r="F84" s="1"/>
      <c r="G84" s="4"/>
      <c r="H84" s="56"/>
      <c r="I84" s="56"/>
      <c r="J84" s="56"/>
      <c r="K84" s="56"/>
      <c r="L84" s="56"/>
      <c r="M84" s="56"/>
      <c r="N84" s="56"/>
      <c r="O84" s="56"/>
      <c r="P84" s="56"/>
    </row>
    <row r="85" spans="1:18" hidden="1">
      <c r="A85" s="11" t="s">
        <v>29</v>
      </c>
      <c r="B85" s="38">
        <v>0</v>
      </c>
      <c r="C85" s="44"/>
      <c r="D85" s="4"/>
      <c r="E85" s="4"/>
      <c r="F85" s="1"/>
      <c r="G85" s="4"/>
      <c r="H85" s="56"/>
      <c r="I85" s="56"/>
      <c r="J85" s="56"/>
      <c r="K85" s="56"/>
      <c r="L85" s="56"/>
      <c r="M85" s="56"/>
      <c r="N85" s="56"/>
      <c r="O85" s="56"/>
      <c r="P85" s="56"/>
    </row>
    <row r="86" spans="1:18" hidden="1">
      <c r="A86" s="11" t="s">
        <v>30</v>
      </c>
      <c r="B86" s="38">
        <v>0</v>
      </c>
      <c r="C86" s="44"/>
      <c r="D86" s="4"/>
      <c r="E86" s="4"/>
      <c r="F86" s="1"/>
      <c r="G86" s="4"/>
      <c r="H86" s="56"/>
      <c r="I86" s="56"/>
      <c r="J86" s="56"/>
      <c r="K86" s="56"/>
      <c r="L86" s="56"/>
      <c r="M86" s="56"/>
      <c r="N86" s="56"/>
      <c r="O86" s="56"/>
      <c r="P86" s="56"/>
    </row>
    <row r="87" spans="1:18" hidden="1">
      <c r="A87" s="12" t="s">
        <v>31</v>
      </c>
      <c r="B87" s="39">
        <v>0</v>
      </c>
      <c r="C87" s="44"/>
      <c r="D87" s="4"/>
      <c r="E87" s="4"/>
      <c r="F87" s="1"/>
      <c r="G87" s="4"/>
      <c r="H87" s="56"/>
      <c r="I87" s="56"/>
      <c r="J87" s="56"/>
      <c r="K87" s="56"/>
      <c r="L87" s="56"/>
      <c r="M87" s="56"/>
      <c r="N87" s="56"/>
      <c r="O87" s="56"/>
      <c r="P87" s="56"/>
    </row>
    <row r="88" spans="1:18">
      <c r="A88" s="13" t="s">
        <v>32</v>
      </c>
      <c r="B88" s="40">
        <v>210539</v>
      </c>
      <c r="C88" s="45">
        <f>E88-D88-1</f>
        <v>246203</v>
      </c>
      <c r="D88" s="21">
        <f>ROUND(E88*5%,0)</f>
        <v>12958</v>
      </c>
      <c r="E88" s="22">
        <f>ROUND(G88*F88,0)</f>
        <v>259162</v>
      </c>
      <c r="F88" s="49">
        <f>F95</f>
        <v>0.87</v>
      </c>
      <c r="G88" s="33">
        <f>ROUND(((M88*J88+N88*K88)*I88*L88+(O88*J88+P88*K88)*I88)*12,0)</f>
        <v>297887</v>
      </c>
      <c r="H88" s="24">
        <v>12</v>
      </c>
      <c r="I88" s="61">
        <f>I95</f>
        <v>8.66</v>
      </c>
      <c r="J88" s="24">
        <f>J95</f>
        <v>33</v>
      </c>
      <c r="K88" s="24">
        <f>K95</f>
        <v>18</v>
      </c>
      <c r="L88" s="61">
        <f>L95</f>
        <v>0.5</v>
      </c>
      <c r="M88" s="24">
        <v>99</v>
      </c>
      <c r="N88" s="24">
        <v>36</v>
      </c>
      <c r="O88" s="24">
        <v>15</v>
      </c>
      <c r="P88" s="24">
        <v>23</v>
      </c>
      <c r="R88" s="84"/>
    </row>
    <row r="89" spans="1:18">
      <c r="A89" s="13" t="s">
        <v>33</v>
      </c>
      <c r="B89" s="40">
        <v>217346</v>
      </c>
      <c r="C89" s="45">
        <v>145584</v>
      </c>
      <c r="D89" s="21">
        <f>ROUND(E89*5%,0)</f>
        <v>7662</v>
      </c>
      <c r="E89" s="22">
        <f>ROUND(G89*F89,0)</f>
        <v>153245</v>
      </c>
      <c r="F89" s="49">
        <f>F95</f>
        <v>0.87</v>
      </c>
      <c r="G89" s="33">
        <f t="shared" ref="G89:G90" si="1">ROUND(((M89*J89+N89*K89)*I89*L89+(O89*J89+P89*K89)*I89)*12,0)</f>
        <v>176144</v>
      </c>
      <c r="H89" s="24">
        <v>12</v>
      </c>
      <c r="I89" s="61">
        <f>I95</f>
        <v>8.66</v>
      </c>
      <c r="J89" s="24">
        <f>J95</f>
        <v>33</v>
      </c>
      <c r="K89" s="24">
        <f>K95</f>
        <v>18</v>
      </c>
      <c r="L89" s="61">
        <f>L95</f>
        <v>0.5</v>
      </c>
      <c r="M89" s="24">
        <v>68</v>
      </c>
      <c r="N89" s="24">
        <v>15</v>
      </c>
      <c r="O89" s="24">
        <v>10</v>
      </c>
      <c r="P89" s="24">
        <v>6</v>
      </c>
      <c r="R89" s="84"/>
    </row>
    <row r="90" spans="1:18">
      <c r="A90" s="13" t="s">
        <v>34</v>
      </c>
      <c r="B90" s="40">
        <v>99175</v>
      </c>
      <c r="C90" s="45">
        <f>E90-D90-2</f>
        <v>48827</v>
      </c>
      <c r="D90" s="21">
        <f>ROUND(E90*5%,0)</f>
        <v>2570</v>
      </c>
      <c r="E90" s="22">
        <f>ROUND(G90*F90,0)</f>
        <v>51399</v>
      </c>
      <c r="F90" s="49">
        <f>F95</f>
        <v>0.87</v>
      </c>
      <c r="G90" s="33">
        <f t="shared" si="1"/>
        <v>59079</v>
      </c>
      <c r="H90" s="24">
        <v>12</v>
      </c>
      <c r="I90" s="61">
        <f>I95</f>
        <v>8.66</v>
      </c>
      <c r="J90" s="24">
        <f>J95</f>
        <v>33</v>
      </c>
      <c r="K90" s="24">
        <f>K95</f>
        <v>18</v>
      </c>
      <c r="L90" s="61">
        <f>L95</f>
        <v>0.5</v>
      </c>
      <c r="M90" s="24">
        <v>21</v>
      </c>
      <c r="N90" s="24">
        <v>19</v>
      </c>
      <c r="O90" s="24">
        <v>1</v>
      </c>
      <c r="P90" s="24">
        <v>1</v>
      </c>
      <c r="R90" s="84"/>
    </row>
    <row r="91" spans="1:18" hidden="1">
      <c r="A91" s="13" t="s">
        <v>35</v>
      </c>
      <c r="B91" s="40">
        <v>0</v>
      </c>
      <c r="C91" s="45"/>
      <c r="D91" s="21"/>
      <c r="E91" s="22"/>
      <c r="F91" s="14"/>
      <c r="G91" s="14"/>
      <c r="H91" s="25"/>
      <c r="I91" s="62"/>
      <c r="J91" s="25"/>
      <c r="K91" s="25"/>
      <c r="L91" s="62"/>
      <c r="M91" s="25"/>
      <c r="N91" s="25"/>
      <c r="O91" s="25"/>
      <c r="P91" s="25"/>
    </row>
    <row r="92" spans="1:18" hidden="1">
      <c r="A92" s="13" t="s">
        <v>36</v>
      </c>
      <c r="B92" s="40">
        <v>0</v>
      </c>
      <c r="C92" s="45"/>
      <c r="D92" s="21"/>
      <c r="E92" s="22"/>
      <c r="F92" s="14"/>
      <c r="G92" s="14"/>
      <c r="H92" s="25"/>
      <c r="I92" s="62"/>
      <c r="J92" s="25"/>
      <c r="K92" s="25"/>
      <c r="L92" s="62"/>
      <c r="M92" s="25"/>
      <c r="N92" s="25"/>
      <c r="O92" s="25"/>
      <c r="P92" s="25"/>
    </row>
    <row r="93" spans="1:18">
      <c r="A93" s="30" t="s">
        <v>37</v>
      </c>
      <c r="B93" s="41">
        <v>527060</v>
      </c>
      <c r="C93" s="46">
        <f>SUM(C88:C90)</f>
        <v>440614</v>
      </c>
      <c r="D93" s="26">
        <f>SUM(D88:D90)</f>
        <v>23190</v>
      </c>
      <c r="E93" s="26">
        <f>SUM(E88:E90)</f>
        <v>463806</v>
      </c>
      <c r="F93" s="29">
        <f>F95</f>
        <v>0.87</v>
      </c>
      <c r="G93" s="34">
        <f>SUM(G88:G90)</f>
        <v>533110</v>
      </c>
      <c r="H93" s="28">
        <v>12</v>
      </c>
      <c r="I93" s="27">
        <f>I95</f>
        <v>8.66</v>
      </c>
      <c r="J93" s="28">
        <f>J95</f>
        <v>33</v>
      </c>
      <c r="K93" s="28">
        <f>K95</f>
        <v>18</v>
      </c>
      <c r="L93" s="27">
        <f>L95</f>
        <v>0.5</v>
      </c>
      <c r="M93" s="26">
        <f>SUM(M88:M90)</f>
        <v>188</v>
      </c>
      <c r="N93" s="26">
        <f>SUM(N88:N90)</f>
        <v>70</v>
      </c>
      <c r="O93" s="26">
        <f>SUM(O88:O90)</f>
        <v>26</v>
      </c>
      <c r="P93" s="26">
        <f>SUM(P88:P90)</f>
        <v>30</v>
      </c>
    </row>
    <row r="94" spans="1:18">
      <c r="A94" s="31" t="s">
        <v>38</v>
      </c>
      <c r="B94" s="40">
        <v>6096</v>
      </c>
      <c r="C94" s="46">
        <f>D95-1</f>
        <v>23189</v>
      </c>
      <c r="D94" s="23"/>
      <c r="E94" s="23"/>
      <c r="F94" s="14"/>
      <c r="G94" s="35"/>
      <c r="H94" s="25"/>
      <c r="I94" s="62"/>
      <c r="J94" s="25"/>
      <c r="K94" s="25"/>
      <c r="L94" s="62"/>
      <c r="M94" s="25"/>
      <c r="N94" s="25"/>
      <c r="O94" s="25"/>
      <c r="P94" s="25"/>
      <c r="R94" s="84"/>
    </row>
    <row r="95" spans="1:18">
      <c r="A95" s="30" t="s">
        <v>39</v>
      </c>
      <c r="B95" s="41">
        <v>533156</v>
      </c>
      <c r="C95" s="46">
        <f>C93+C94</f>
        <v>463803</v>
      </c>
      <c r="D95" s="26">
        <f>D93</f>
        <v>23190</v>
      </c>
      <c r="E95" s="26">
        <f>E93</f>
        <v>463806</v>
      </c>
      <c r="F95" s="15">
        <v>0.87</v>
      </c>
      <c r="G95" s="34">
        <f>G93</f>
        <v>533110</v>
      </c>
      <c r="H95" s="28">
        <v>12</v>
      </c>
      <c r="I95" s="63">
        <v>8.66</v>
      </c>
      <c r="J95" s="64">
        <v>33</v>
      </c>
      <c r="K95" s="64">
        <v>18</v>
      </c>
      <c r="L95" s="65">
        <v>0.5</v>
      </c>
      <c r="M95" s="26">
        <f>M93</f>
        <v>188</v>
      </c>
      <c r="N95" s="26">
        <f>N93</f>
        <v>70</v>
      </c>
      <c r="O95" s="26">
        <f>O93</f>
        <v>26</v>
      </c>
      <c r="P95" s="26">
        <f>P93</f>
        <v>30</v>
      </c>
    </row>
    <row r="96" spans="1:18" s="68" customFormat="1">
      <c r="A96" s="8" t="s">
        <v>49</v>
      </c>
      <c r="B96" s="78"/>
      <c r="C96" s="72"/>
      <c r="D96" s="72"/>
      <c r="E96" s="72"/>
      <c r="F96" s="75"/>
      <c r="G96" s="73"/>
      <c r="H96" s="74"/>
      <c r="I96" s="75"/>
      <c r="J96" s="76"/>
      <c r="K96" s="76"/>
      <c r="L96" s="77"/>
      <c r="M96" s="72"/>
      <c r="N96" s="72"/>
      <c r="O96" s="72"/>
      <c r="P96" s="72"/>
    </row>
    <row r="97" spans="1:16" ht="14.25" customHeight="1">
      <c r="C97" s="85">
        <v>533107</v>
      </c>
    </row>
    <row r="98" spans="1:16" ht="14.25" customHeight="1">
      <c r="A98" s="81" t="s">
        <v>73</v>
      </c>
    </row>
    <row r="99" spans="1:16" ht="15" customHeight="1">
      <c r="A99" s="93" t="s">
        <v>0</v>
      </c>
      <c r="B99" s="96" t="s">
        <v>41</v>
      </c>
      <c r="C99" s="99" t="s">
        <v>40</v>
      </c>
      <c r="D99" s="102" t="s">
        <v>1</v>
      </c>
      <c r="E99" s="102"/>
      <c r="F99" s="103" t="s">
        <v>50</v>
      </c>
      <c r="G99" s="106" t="s">
        <v>58</v>
      </c>
      <c r="H99" s="87" t="s">
        <v>42</v>
      </c>
      <c r="I99" s="87" t="s">
        <v>60</v>
      </c>
      <c r="J99" s="109" t="s">
        <v>57</v>
      </c>
      <c r="K99" s="109"/>
      <c r="L99" s="87" t="s">
        <v>48</v>
      </c>
      <c r="M99" s="90" t="s">
        <v>44</v>
      </c>
      <c r="N99" s="90"/>
      <c r="O99" s="90"/>
      <c r="P99" s="90"/>
    </row>
    <row r="100" spans="1:16" ht="33.75">
      <c r="A100" s="94"/>
      <c r="B100" s="97"/>
      <c r="C100" s="100"/>
      <c r="D100" s="50" t="s">
        <v>43</v>
      </c>
      <c r="E100" s="50" t="s">
        <v>61</v>
      </c>
      <c r="F100" s="104"/>
      <c r="G100" s="107"/>
      <c r="H100" s="88"/>
      <c r="I100" s="88"/>
      <c r="J100" s="109"/>
      <c r="K100" s="109"/>
      <c r="L100" s="88"/>
      <c r="M100" s="91" t="s">
        <v>46</v>
      </c>
      <c r="N100" s="87" t="s">
        <v>63</v>
      </c>
      <c r="O100" s="91" t="s">
        <v>45</v>
      </c>
      <c r="P100" s="87" t="s">
        <v>64</v>
      </c>
    </row>
    <row r="101" spans="1:16" ht="45" customHeight="1">
      <c r="A101" s="95"/>
      <c r="B101" s="98"/>
      <c r="C101" s="101"/>
      <c r="D101" s="17"/>
      <c r="E101" s="17"/>
      <c r="F101" s="105"/>
      <c r="G101" s="108"/>
      <c r="H101" s="89"/>
      <c r="I101" s="88"/>
      <c r="J101" s="55" t="s">
        <v>69</v>
      </c>
      <c r="K101" s="55" t="s">
        <v>70</v>
      </c>
      <c r="L101" s="89"/>
      <c r="M101" s="92"/>
      <c r="N101" s="89"/>
      <c r="O101" s="92"/>
      <c r="P101" s="89"/>
    </row>
    <row r="102" spans="1:16" ht="16.5">
      <c r="A102" s="9"/>
      <c r="B102" s="36" t="s">
        <v>51</v>
      </c>
      <c r="C102" s="42" t="s">
        <v>52</v>
      </c>
      <c r="D102" s="4"/>
      <c r="E102" s="4"/>
      <c r="F102" s="7"/>
      <c r="G102" s="49"/>
      <c r="H102" s="56"/>
      <c r="I102" s="57" t="s">
        <v>59</v>
      </c>
      <c r="J102" s="86" t="s">
        <v>47</v>
      </c>
      <c r="K102" s="86"/>
      <c r="L102" s="29">
        <v>0.5</v>
      </c>
      <c r="M102" s="29" t="s">
        <v>53</v>
      </c>
      <c r="N102" s="29" t="s">
        <v>54</v>
      </c>
      <c r="O102" s="29" t="s">
        <v>55</v>
      </c>
      <c r="P102" s="29" t="s">
        <v>56</v>
      </c>
    </row>
    <row r="103" spans="1:16">
      <c r="A103" s="10" t="s">
        <v>2</v>
      </c>
      <c r="B103" s="37">
        <v>2</v>
      </c>
      <c r="C103" s="43">
        <v>3</v>
      </c>
      <c r="D103" s="5">
        <v>4</v>
      </c>
      <c r="E103" s="5">
        <v>5</v>
      </c>
      <c r="F103" s="5">
        <v>6</v>
      </c>
      <c r="G103" s="5">
        <v>7</v>
      </c>
      <c r="H103" s="59">
        <v>8</v>
      </c>
      <c r="I103" s="60">
        <v>9</v>
      </c>
      <c r="J103" s="60">
        <v>10</v>
      </c>
      <c r="K103" s="60">
        <v>11</v>
      </c>
      <c r="L103" s="60">
        <v>12</v>
      </c>
      <c r="M103" s="60">
        <v>13</v>
      </c>
      <c r="N103" s="60">
        <v>14</v>
      </c>
      <c r="O103" s="70">
        <v>15</v>
      </c>
      <c r="P103" s="60">
        <v>16</v>
      </c>
    </row>
    <row r="104" spans="1:16" ht="15" hidden="1" customHeight="1">
      <c r="A104" s="11" t="s">
        <v>3</v>
      </c>
      <c r="B104" s="38">
        <v>0</v>
      </c>
      <c r="C104" s="44"/>
      <c r="D104" s="4"/>
      <c r="E104" s="4"/>
      <c r="F104" s="1"/>
      <c r="G104" s="4"/>
      <c r="H104" s="56"/>
      <c r="I104" s="56"/>
      <c r="J104" s="56"/>
      <c r="K104" s="56"/>
      <c r="L104" s="56"/>
      <c r="M104" s="56"/>
      <c r="N104" s="56"/>
      <c r="O104" s="56"/>
      <c r="P104" s="56"/>
    </row>
    <row r="105" spans="1:16" ht="15" hidden="1" customHeight="1">
      <c r="A105" s="11" t="s">
        <v>4</v>
      </c>
      <c r="B105" s="38">
        <v>0</v>
      </c>
      <c r="C105" s="44"/>
      <c r="D105" s="4"/>
      <c r="E105" s="4"/>
      <c r="F105" s="1"/>
      <c r="G105" s="4"/>
      <c r="H105" s="56"/>
      <c r="I105" s="56"/>
      <c r="J105" s="56"/>
      <c r="K105" s="56"/>
      <c r="L105" s="56"/>
      <c r="M105" s="56"/>
      <c r="N105" s="56"/>
      <c r="O105" s="56"/>
      <c r="P105" s="56"/>
    </row>
    <row r="106" spans="1:16" ht="31.5" hidden="1" customHeight="1">
      <c r="A106" s="11" t="s">
        <v>5</v>
      </c>
      <c r="B106" s="38">
        <v>0</v>
      </c>
      <c r="C106" s="44"/>
      <c r="D106" s="4"/>
      <c r="E106" s="4"/>
      <c r="F106" s="1"/>
      <c r="G106" s="4"/>
      <c r="H106" s="56"/>
      <c r="I106" s="56"/>
      <c r="J106" s="56"/>
      <c r="K106" s="56"/>
      <c r="L106" s="56"/>
      <c r="M106" s="56"/>
      <c r="N106" s="56"/>
      <c r="O106" s="56"/>
      <c r="P106" s="56"/>
    </row>
    <row r="107" spans="1:16" ht="42" hidden="1" customHeight="1">
      <c r="A107" s="11" t="s">
        <v>6</v>
      </c>
      <c r="B107" s="38">
        <v>0</v>
      </c>
      <c r="C107" s="44"/>
      <c r="D107" s="4"/>
      <c r="E107" s="4"/>
      <c r="F107" s="1"/>
      <c r="G107" s="4"/>
      <c r="H107" s="56"/>
      <c r="I107" s="56"/>
      <c r="J107" s="56"/>
      <c r="K107" s="56"/>
      <c r="L107" s="56"/>
      <c r="M107" s="56"/>
      <c r="N107" s="56"/>
      <c r="O107" s="56"/>
      <c r="P107" s="56"/>
    </row>
    <row r="108" spans="1:16" ht="31.5" hidden="1" customHeight="1">
      <c r="A108" s="11" t="s">
        <v>7</v>
      </c>
      <c r="B108" s="38">
        <v>0</v>
      </c>
      <c r="C108" s="44"/>
      <c r="D108" s="4"/>
      <c r="E108" s="4"/>
      <c r="F108" s="1"/>
      <c r="G108" s="4"/>
      <c r="H108" s="56"/>
      <c r="I108" s="56"/>
      <c r="J108" s="56"/>
      <c r="K108" s="56"/>
      <c r="L108" s="56"/>
      <c r="M108" s="56"/>
      <c r="N108" s="56"/>
      <c r="O108" s="56"/>
      <c r="P108" s="56"/>
    </row>
    <row r="109" spans="1:16" ht="42" hidden="1" customHeight="1">
      <c r="A109" s="11" t="s">
        <v>8</v>
      </c>
      <c r="B109" s="38">
        <v>0</v>
      </c>
      <c r="C109" s="44"/>
      <c r="D109" s="4"/>
      <c r="E109" s="4"/>
      <c r="F109" s="1"/>
      <c r="G109" s="4"/>
      <c r="H109" s="56"/>
      <c r="I109" s="56"/>
      <c r="J109" s="56"/>
      <c r="K109" s="56"/>
      <c r="L109" s="56"/>
      <c r="M109" s="56"/>
      <c r="N109" s="56"/>
      <c r="O109" s="56"/>
      <c r="P109" s="56"/>
    </row>
    <row r="110" spans="1:16" ht="31.5" hidden="1" customHeight="1">
      <c r="A110" s="11" t="s">
        <v>9</v>
      </c>
      <c r="B110" s="38">
        <v>0</v>
      </c>
      <c r="C110" s="44"/>
      <c r="D110" s="4"/>
      <c r="E110" s="4"/>
      <c r="F110" s="1"/>
      <c r="G110" s="4"/>
      <c r="H110" s="56"/>
      <c r="I110" s="56"/>
      <c r="J110" s="56"/>
      <c r="K110" s="56"/>
      <c r="L110" s="56"/>
      <c r="M110" s="56"/>
      <c r="N110" s="56"/>
      <c r="O110" s="56"/>
      <c r="P110" s="56"/>
    </row>
    <row r="111" spans="1:16" ht="42" hidden="1" customHeight="1">
      <c r="A111" s="11" t="s">
        <v>10</v>
      </c>
      <c r="B111" s="38">
        <v>0</v>
      </c>
      <c r="C111" s="44"/>
      <c r="D111" s="4"/>
      <c r="E111" s="4"/>
      <c r="F111" s="1"/>
      <c r="G111" s="4"/>
      <c r="H111" s="56"/>
      <c r="I111" s="56"/>
      <c r="J111" s="56"/>
      <c r="K111" s="56"/>
      <c r="L111" s="56"/>
      <c r="M111" s="56"/>
      <c r="N111" s="56"/>
      <c r="O111" s="56"/>
      <c r="P111" s="56"/>
    </row>
    <row r="112" spans="1:16" ht="42" hidden="1" customHeight="1">
      <c r="A112" s="11" t="s">
        <v>11</v>
      </c>
      <c r="B112" s="38">
        <v>0</v>
      </c>
      <c r="C112" s="44"/>
      <c r="D112" s="4"/>
      <c r="E112" s="4"/>
      <c r="F112" s="1"/>
      <c r="G112" s="4"/>
      <c r="H112" s="56"/>
      <c r="I112" s="56"/>
      <c r="J112" s="56"/>
      <c r="K112" s="56"/>
      <c r="L112" s="56"/>
      <c r="M112" s="56"/>
      <c r="N112" s="56"/>
      <c r="O112" s="56"/>
      <c r="P112" s="56"/>
    </row>
    <row r="113" spans="1:16" ht="31.5" hidden="1" customHeight="1">
      <c r="A113" s="11" t="s">
        <v>12</v>
      </c>
      <c r="B113" s="38">
        <v>0</v>
      </c>
      <c r="C113" s="44"/>
      <c r="D113" s="4"/>
      <c r="E113" s="4"/>
      <c r="F113" s="1"/>
      <c r="G113" s="4"/>
      <c r="H113" s="56"/>
      <c r="I113" s="56"/>
      <c r="J113" s="56"/>
      <c r="K113" s="56"/>
      <c r="L113" s="56"/>
      <c r="M113" s="56"/>
      <c r="N113" s="56"/>
      <c r="O113" s="56"/>
      <c r="P113" s="56"/>
    </row>
    <row r="114" spans="1:16" ht="31.5" hidden="1" customHeight="1">
      <c r="A114" s="11" t="s">
        <v>13</v>
      </c>
      <c r="B114" s="38">
        <v>0</v>
      </c>
      <c r="C114" s="44"/>
      <c r="D114" s="4"/>
      <c r="E114" s="4"/>
      <c r="F114" s="1"/>
      <c r="G114" s="4"/>
      <c r="H114" s="56"/>
      <c r="I114" s="56"/>
      <c r="J114" s="56"/>
      <c r="K114" s="56"/>
      <c r="L114" s="56"/>
      <c r="M114" s="56"/>
      <c r="N114" s="56"/>
      <c r="O114" s="56"/>
      <c r="P114" s="56"/>
    </row>
    <row r="115" spans="1:16" ht="31.5" hidden="1" customHeight="1">
      <c r="A115" s="11" t="s">
        <v>14</v>
      </c>
      <c r="B115" s="38">
        <v>0</v>
      </c>
      <c r="C115" s="44"/>
      <c r="D115" s="4"/>
      <c r="E115" s="4"/>
      <c r="F115" s="1"/>
      <c r="G115" s="4"/>
      <c r="H115" s="56"/>
      <c r="I115" s="56"/>
      <c r="J115" s="56"/>
      <c r="K115" s="56"/>
      <c r="L115" s="56"/>
      <c r="M115" s="56"/>
      <c r="N115" s="56"/>
      <c r="O115" s="56"/>
      <c r="P115" s="56"/>
    </row>
    <row r="116" spans="1:16" ht="31.5" hidden="1" customHeight="1">
      <c r="A116" s="11" t="s">
        <v>15</v>
      </c>
      <c r="B116" s="38">
        <v>0</v>
      </c>
      <c r="C116" s="44"/>
      <c r="D116" s="4"/>
      <c r="E116" s="4"/>
      <c r="F116" s="1"/>
      <c r="G116" s="4"/>
      <c r="H116" s="56"/>
      <c r="I116" s="56"/>
      <c r="J116" s="56"/>
      <c r="K116" s="56"/>
      <c r="L116" s="56"/>
      <c r="M116" s="56"/>
      <c r="N116" s="56"/>
      <c r="O116" s="56"/>
      <c r="P116" s="56"/>
    </row>
    <row r="117" spans="1:16" ht="31.5" hidden="1" customHeight="1">
      <c r="A117" s="11" t="s">
        <v>16</v>
      </c>
      <c r="B117" s="38">
        <v>0</v>
      </c>
      <c r="C117" s="44"/>
      <c r="D117" s="4"/>
      <c r="E117" s="4"/>
      <c r="F117" s="1"/>
      <c r="G117" s="4"/>
      <c r="H117" s="56"/>
      <c r="I117" s="56"/>
      <c r="J117" s="56"/>
      <c r="K117" s="56"/>
      <c r="L117" s="56"/>
      <c r="M117" s="56"/>
      <c r="N117" s="56"/>
      <c r="O117" s="56"/>
      <c r="P117" s="56"/>
    </row>
    <row r="118" spans="1:16" ht="31.5" hidden="1" customHeight="1">
      <c r="A118" s="11" t="s">
        <v>17</v>
      </c>
      <c r="B118" s="38">
        <v>0</v>
      </c>
      <c r="C118" s="44"/>
      <c r="D118" s="4"/>
      <c r="E118" s="4"/>
      <c r="F118" s="1"/>
      <c r="G118" s="4"/>
      <c r="H118" s="56"/>
      <c r="I118" s="56"/>
      <c r="J118" s="56"/>
      <c r="K118" s="56"/>
      <c r="L118" s="56"/>
      <c r="M118" s="56"/>
      <c r="N118" s="56"/>
      <c r="O118" s="56"/>
      <c r="P118" s="56"/>
    </row>
    <row r="119" spans="1:16" ht="42" hidden="1" customHeight="1">
      <c r="A119" s="11" t="s">
        <v>18</v>
      </c>
      <c r="B119" s="38">
        <v>0</v>
      </c>
      <c r="C119" s="44"/>
      <c r="D119" s="4"/>
      <c r="E119" s="4"/>
      <c r="F119" s="1"/>
      <c r="G119" s="4"/>
      <c r="H119" s="56"/>
      <c r="I119" s="56"/>
      <c r="J119" s="56"/>
      <c r="K119" s="56"/>
      <c r="L119" s="56"/>
      <c r="M119" s="56"/>
      <c r="N119" s="56"/>
      <c r="O119" s="56"/>
      <c r="P119" s="56"/>
    </row>
    <row r="120" spans="1:16" ht="31.5" hidden="1" customHeight="1">
      <c r="A120" s="11" t="s">
        <v>19</v>
      </c>
      <c r="B120" s="38">
        <v>0</v>
      </c>
      <c r="C120" s="44"/>
      <c r="D120" s="4"/>
      <c r="E120" s="4"/>
      <c r="F120" s="1"/>
      <c r="G120" s="4"/>
      <c r="H120" s="56"/>
      <c r="I120" s="56"/>
      <c r="J120" s="56"/>
      <c r="K120" s="56"/>
      <c r="L120" s="56"/>
      <c r="M120" s="56"/>
      <c r="N120" s="56"/>
      <c r="O120" s="56"/>
      <c r="P120" s="56"/>
    </row>
    <row r="121" spans="1:16" ht="31.5" hidden="1" customHeight="1">
      <c r="A121" s="11" t="s">
        <v>20</v>
      </c>
      <c r="B121" s="38">
        <v>0</v>
      </c>
      <c r="C121" s="44"/>
      <c r="D121" s="4"/>
      <c r="E121" s="4"/>
      <c r="F121" s="1"/>
      <c r="G121" s="4"/>
      <c r="H121" s="56"/>
      <c r="I121" s="56"/>
      <c r="J121" s="56"/>
      <c r="K121" s="56"/>
      <c r="L121" s="56"/>
      <c r="M121" s="56"/>
      <c r="N121" s="56"/>
      <c r="O121" s="56"/>
      <c r="P121" s="56"/>
    </row>
    <row r="122" spans="1:16" ht="31.5" hidden="1" customHeight="1">
      <c r="A122" s="11" t="s">
        <v>21</v>
      </c>
      <c r="B122" s="38">
        <v>0</v>
      </c>
      <c r="C122" s="44"/>
      <c r="D122" s="4"/>
      <c r="E122" s="4"/>
      <c r="F122" s="1"/>
      <c r="G122" s="4"/>
      <c r="H122" s="56"/>
      <c r="I122" s="56"/>
      <c r="J122" s="56"/>
      <c r="K122" s="56"/>
      <c r="L122" s="56"/>
      <c r="M122" s="56"/>
      <c r="N122" s="56"/>
      <c r="O122" s="56"/>
      <c r="P122" s="56"/>
    </row>
    <row r="123" spans="1:16" ht="31.5" hidden="1" customHeight="1">
      <c r="A123" s="11" t="s">
        <v>22</v>
      </c>
      <c r="B123" s="38">
        <v>0</v>
      </c>
      <c r="C123" s="44"/>
      <c r="D123" s="4"/>
      <c r="E123" s="4"/>
      <c r="F123" s="1"/>
      <c r="G123" s="4"/>
      <c r="H123" s="56"/>
      <c r="I123" s="56"/>
      <c r="J123" s="56"/>
      <c r="K123" s="56"/>
      <c r="L123" s="56"/>
      <c r="M123" s="56"/>
      <c r="N123" s="56"/>
      <c r="O123" s="56"/>
      <c r="P123" s="56"/>
    </row>
    <row r="124" spans="1:16" ht="31.5" hidden="1" customHeight="1">
      <c r="A124" s="11" t="s">
        <v>23</v>
      </c>
      <c r="B124" s="38">
        <v>0</v>
      </c>
      <c r="C124" s="44"/>
      <c r="D124" s="4"/>
      <c r="E124" s="4"/>
      <c r="F124" s="1"/>
      <c r="G124" s="4"/>
      <c r="H124" s="56"/>
      <c r="I124" s="56"/>
      <c r="J124" s="56"/>
      <c r="K124" s="56"/>
      <c r="L124" s="56"/>
      <c r="M124" s="56"/>
      <c r="N124" s="56"/>
      <c r="O124" s="56"/>
      <c r="P124" s="56"/>
    </row>
    <row r="125" spans="1:16" ht="31.5" hidden="1" customHeight="1">
      <c r="A125" s="11" t="s">
        <v>24</v>
      </c>
      <c r="B125" s="38">
        <v>0</v>
      </c>
      <c r="C125" s="44"/>
      <c r="D125" s="4"/>
      <c r="E125" s="4"/>
      <c r="F125" s="1"/>
      <c r="G125" s="4"/>
      <c r="H125" s="56"/>
      <c r="I125" s="56"/>
      <c r="J125" s="56"/>
      <c r="K125" s="56"/>
      <c r="L125" s="56"/>
      <c r="M125" s="56"/>
      <c r="N125" s="56"/>
      <c r="O125" s="56"/>
      <c r="P125" s="56"/>
    </row>
    <row r="126" spans="1:16" ht="31.5" hidden="1" customHeight="1">
      <c r="A126" s="11" t="s">
        <v>25</v>
      </c>
      <c r="B126" s="38">
        <v>0</v>
      </c>
      <c r="C126" s="44"/>
      <c r="D126" s="4"/>
      <c r="E126" s="4"/>
      <c r="F126" s="1"/>
      <c r="G126" s="4"/>
      <c r="H126" s="56"/>
      <c r="I126" s="56"/>
      <c r="J126" s="56"/>
      <c r="K126" s="56"/>
      <c r="L126" s="56"/>
      <c r="M126" s="56"/>
      <c r="N126" s="56"/>
      <c r="O126" s="56"/>
      <c r="P126" s="56"/>
    </row>
    <row r="127" spans="1:16" ht="31.5" hidden="1" customHeight="1">
      <c r="A127" s="11" t="s">
        <v>26</v>
      </c>
      <c r="B127" s="38">
        <v>0</v>
      </c>
      <c r="C127" s="44"/>
      <c r="D127" s="4"/>
      <c r="E127" s="4"/>
      <c r="F127" s="1"/>
      <c r="G127" s="4"/>
      <c r="H127" s="56"/>
      <c r="I127" s="56"/>
      <c r="J127" s="56"/>
      <c r="K127" s="56"/>
      <c r="L127" s="56"/>
      <c r="M127" s="56"/>
      <c r="N127" s="56"/>
      <c r="O127" s="56"/>
      <c r="P127" s="56"/>
    </row>
    <row r="128" spans="1:16" ht="31.5" hidden="1" customHeight="1">
      <c r="A128" s="11" t="s">
        <v>27</v>
      </c>
      <c r="B128" s="38">
        <v>0</v>
      </c>
      <c r="C128" s="44"/>
      <c r="D128" s="4"/>
      <c r="E128" s="4"/>
      <c r="F128" s="1"/>
      <c r="G128" s="4"/>
      <c r="H128" s="56"/>
      <c r="I128" s="56"/>
      <c r="J128" s="56"/>
      <c r="K128" s="56"/>
      <c r="L128" s="56"/>
      <c r="M128" s="56"/>
      <c r="N128" s="56"/>
      <c r="O128" s="56"/>
      <c r="P128" s="56"/>
    </row>
    <row r="129" spans="1:16" ht="31.5" hidden="1" customHeight="1">
      <c r="A129" s="11" t="s">
        <v>28</v>
      </c>
      <c r="B129" s="38">
        <v>0</v>
      </c>
      <c r="C129" s="44"/>
      <c r="D129" s="4"/>
      <c r="E129" s="4"/>
      <c r="F129" s="1"/>
      <c r="G129" s="4"/>
      <c r="H129" s="56"/>
      <c r="I129" s="56"/>
      <c r="J129" s="56"/>
      <c r="K129" s="56"/>
      <c r="L129" s="56"/>
      <c r="M129" s="56"/>
      <c r="N129" s="56"/>
      <c r="O129" s="56"/>
      <c r="P129" s="56"/>
    </row>
    <row r="130" spans="1:16" ht="31.5" hidden="1" customHeight="1">
      <c r="A130" s="11" t="s">
        <v>29</v>
      </c>
      <c r="B130" s="38">
        <v>0</v>
      </c>
      <c r="C130" s="44"/>
      <c r="D130" s="4"/>
      <c r="E130" s="4"/>
      <c r="F130" s="1"/>
      <c r="G130" s="4"/>
      <c r="H130" s="56"/>
      <c r="I130" s="56"/>
      <c r="J130" s="56"/>
      <c r="K130" s="56"/>
      <c r="L130" s="56"/>
      <c r="M130" s="56"/>
      <c r="N130" s="56"/>
      <c r="O130" s="56"/>
      <c r="P130" s="56"/>
    </row>
    <row r="131" spans="1:16" ht="31.5" hidden="1" customHeight="1">
      <c r="A131" s="11" t="s">
        <v>30</v>
      </c>
      <c r="B131" s="38">
        <v>0</v>
      </c>
      <c r="C131" s="44"/>
      <c r="D131" s="4"/>
      <c r="E131" s="4"/>
      <c r="F131" s="1"/>
      <c r="G131" s="4"/>
      <c r="H131" s="56"/>
      <c r="I131" s="56"/>
      <c r="J131" s="56"/>
      <c r="K131" s="56"/>
      <c r="L131" s="56"/>
      <c r="M131" s="56"/>
      <c r="N131" s="56"/>
      <c r="O131" s="56"/>
      <c r="P131" s="56"/>
    </row>
    <row r="132" spans="1:16" ht="42" hidden="1" customHeight="1">
      <c r="A132" s="12" t="s">
        <v>31</v>
      </c>
      <c r="B132" s="39">
        <v>0</v>
      </c>
      <c r="C132" s="44"/>
      <c r="D132" s="4"/>
      <c r="E132" s="4"/>
      <c r="F132" s="1"/>
      <c r="G132" s="4"/>
      <c r="H132" s="56"/>
      <c r="I132" s="56"/>
      <c r="J132" s="56"/>
      <c r="K132" s="56"/>
      <c r="L132" s="56"/>
      <c r="M132" s="56"/>
      <c r="N132" s="56"/>
      <c r="O132" s="56"/>
      <c r="P132" s="56"/>
    </row>
    <row r="133" spans="1:16">
      <c r="A133" s="13" t="s">
        <v>32</v>
      </c>
      <c r="B133" s="40">
        <v>210539</v>
      </c>
      <c r="C133" s="45">
        <f>E133-D133+29563</f>
        <v>596585</v>
      </c>
      <c r="D133" s="21">
        <f>ROUND(E133*5%,0)</f>
        <v>29843</v>
      </c>
      <c r="E133" s="22">
        <f>ROUND(G133*F133,0)</f>
        <v>596865</v>
      </c>
      <c r="F133" s="49">
        <f>F140</f>
        <v>1</v>
      </c>
      <c r="G133" s="33">
        <f>ROUND(((M133*J133+N133*K133)*I133*L133+(O133*J133+P133*K133)*I133)*12,0)</f>
        <v>596865</v>
      </c>
      <c r="H133" s="24">
        <v>12</v>
      </c>
      <c r="I133" s="61">
        <f>I140</f>
        <v>8.66</v>
      </c>
      <c r="J133" s="24">
        <f>J140</f>
        <v>33</v>
      </c>
      <c r="K133" s="24">
        <f>K140</f>
        <v>18</v>
      </c>
      <c r="L133" s="61">
        <f>L140</f>
        <v>0.5</v>
      </c>
      <c r="M133" s="24">
        <f>240-M88</f>
        <v>141</v>
      </c>
      <c r="N133" s="24">
        <f>45-N88</f>
        <v>9</v>
      </c>
      <c r="O133" s="24">
        <f>115-O88</f>
        <v>100</v>
      </c>
      <c r="P133" s="24">
        <f>25-P88</f>
        <v>2</v>
      </c>
    </row>
    <row r="134" spans="1:16">
      <c r="A134" s="13" t="s">
        <v>33</v>
      </c>
      <c r="B134" s="40">
        <v>217346</v>
      </c>
      <c r="C134" s="45">
        <f>E134-D134+17717</f>
        <v>352095</v>
      </c>
      <c r="D134" s="21">
        <f>ROUND(E134*5%,0)</f>
        <v>17599</v>
      </c>
      <c r="E134" s="22">
        <f>ROUND(G134*F134,0)</f>
        <v>351977</v>
      </c>
      <c r="F134" s="49">
        <f>F140</f>
        <v>1</v>
      </c>
      <c r="G134" s="33">
        <f t="shared" ref="G134:G135" si="2">ROUND(((M134*J134+N134*K134)*I134*L134+(O134*J134+P134*K134)*I134)*12,0)</f>
        <v>351977</v>
      </c>
      <c r="H134" s="24">
        <v>12</v>
      </c>
      <c r="I134" s="61">
        <f>I140</f>
        <v>8.66</v>
      </c>
      <c r="J134" s="24">
        <f>J140</f>
        <v>33</v>
      </c>
      <c r="K134" s="24">
        <f>K140</f>
        <v>18</v>
      </c>
      <c r="L134" s="61">
        <f>L140</f>
        <v>0.5</v>
      </c>
      <c r="M134" s="24">
        <f>176-M89</f>
        <v>108</v>
      </c>
      <c r="N134" s="24">
        <f>75-N89</f>
        <v>60</v>
      </c>
      <c r="O134" s="24">
        <f>39-O89</f>
        <v>29</v>
      </c>
      <c r="P134" s="24">
        <f>12-P89</f>
        <v>6</v>
      </c>
    </row>
    <row r="135" spans="1:16">
      <c r="A135" s="13" t="s">
        <v>34</v>
      </c>
      <c r="B135" s="40">
        <v>99175</v>
      </c>
      <c r="C135" s="45">
        <f>E135-D135+5995+60</f>
        <v>117860</v>
      </c>
      <c r="D135" s="21">
        <f>ROUND(E135*5%,0)</f>
        <v>5884</v>
      </c>
      <c r="E135" s="22">
        <f>ROUND(G135*F135,0)</f>
        <v>117689</v>
      </c>
      <c r="F135" s="49">
        <f>F140</f>
        <v>1</v>
      </c>
      <c r="G135" s="33">
        <f t="shared" si="2"/>
        <v>117689</v>
      </c>
      <c r="H135" s="24">
        <v>12</v>
      </c>
      <c r="I135" s="61">
        <f>I140</f>
        <v>8.66</v>
      </c>
      <c r="J135" s="24">
        <f>J140</f>
        <v>33</v>
      </c>
      <c r="K135" s="24">
        <f>K140</f>
        <v>18</v>
      </c>
      <c r="L135" s="61">
        <f>L140</f>
        <v>0.5</v>
      </c>
      <c r="M135" s="24">
        <f>40-M90</f>
        <v>19</v>
      </c>
      <c r="N135" s="24">
        <f>20-N90</f>
        <v>1</v>
      </c>
      <c r="O135" s="24">
        <f>25-O90</f>
        <v>24</v>
      </c>
      <c r="P135" s="24">
        <f>2-P90</f>
        <v>1</v>
      </c>
    </row>
    <row r="136" spans="1:16" ht="15" hidden="1" customHeight="1">
      <c r="A136" s="13" t="s">
        <v>35</v>
      </c>
      <c r="B136" s="40">
        <v>0</v>
      </c>
      <c r="C136" s="45"/>
      <c r="D136" s="21"/>
      <c r="E136" s="22"/>
      <c r="F136" s="14"/>
      <c r="G136" s="14"/>
      <c r="H136" s="25"/>
      <c r="I136" s="62"/>
      <c r="J136" s="25"/>
      <c r="K136" s="25"/>
      <c r="L136" s="62"/>
      <c r="M136" s="25"/>
      <c r="N136" s="25"/>
      <c r="O136" s="25"/>
      <c r="P136" s="25"/>
    </row>
    <row r="137" spans="1:16" ht="24" hidden="1" customHeight="1">
      <c r="A137" s="13" t="s">
        <v>36</v>
      </c>
      <c r="B137" s="40">
        <v>0</v>
      </c>
      <c r="C137" s="45"/>
      <c r="D137" s="21"/>
      <c r="E137" s="22"/>
      <c r="F137" s="14"/>
      <c r="G137" s="14"/>
      <c r="H137" s="25"/>
      <c r="I137" s="62"/>
      <c r="J137" s="25"/>
      <c r="K137" s="25"/>
      <c r="L137" s="62"/>
      <c r="M137" s="25"/>
      <c r="N137" s="25"/>
      <c r="O137" s="25"/>
      <c r="P137" s="25"/>
    </row>
    <row r="138" spans="1:16">
      <c r="A138" s="30" t="s">
        <v>37</v>
      </c>
      <c r="B138" s="41">
        <v>527060</v>
      </c>
      <c r="C138" s="46">
        <f>SUM(C133:C135)</f>
        <v>1066540</v>
      </c>
      <c r="D138" s="26">
        <f>SUM(D133:D135)</f>
        <v>53326</v>
      </c>
      <c r="E138" s="26">
        <f>SUM(E133:E135)</f>
        <v>1066531</v>
      </c>
      <c r="F138" s="29">
        <f>F140</f>
        <v>1</v>
      </c>
      <c r="G138" s="34">
        <f>SUM(G133:G135)</f>
        <v>1066531</v>
      </c>
      <c r="H138" s="28">
        <v>12</v>
      </c>
      <c r="I138" s="27">
        <f>I140</f>
        <v>8.66</v>
      </c>
      <c r="J138" s="28">
        <f>J140</f>
        <v>33</v>
      </c>
      <c r="K138" s="28">
        <f>K140</f>
        <v>18</v>
      </c>
      <c r="L138" s="27">
        <f>L140</f>
        <v>0.5</v>
      </c>
      <c r="M138" s="26">
        <f>SUM(M133:M135)</f>
        <v>268</v>
      </c>
      <c r="N138" s="26">
        <f>SUM(N133:N135)</f>
        <v>70</v>
      </c>
      <c r="O138" s="26">
        <f>SUM(O133:O135)</f>
        <v>153</v>
      </c>
      <c r="P138" s="26">
        <f>SUM(P133:P135)</f>
        <v>9</v>
      </c>
    </row>
    <row r="139" spans="1:16">
      <c r="A139" s="31" t="s">
        <v>38</v>
      </c>
      <c r="B139" s="40">
        <v>6096</v>
      </c>
      <c r="C139" s="46"/>
      <c r="D139" s="23"/>
      <c r="E139" s="23"/>
      <c r="F139" s="14"/>
      <c r="G139" s="35"/>
      <c r="H139" s="25"/>
      <c r="I139" s="62"/>
      <c r="J139" s="25"/>
      <c r="K139" s="25"/>
      <c r="L139" s="62"/>
      <c r="M139" s="25"/>
      <c r="N139" s="25"/>
      <c r="O139" s="25"/>
      <c r="P139" s="25"/>
    </row>
    <row r="140" spans="1:16">
      <c r="A140" s="30" t="s">
        <v>39</v>
      </c>
      <c r="B140" s="41">
        <v>533156</v>
      </c>
      <c r="C140" s="46">
        <v>1066540</v>
      </c>
      <c r="D140" s="26">
        <f>D138</f>
        <v>53326</v>
      </c>
      <c r="E140" s="26">
        <f>E138</f>
        <v>1066531</v>
      </c>
      <c r="F140" s="15">
        <v>1</v>
      </c>
      <c r="G140" s="34">
        <f>G138</f>
        <v>1066531</v>
      </c>
      <c r="H140" s="28">
        <v>12</v>
      </c>
      <c r="I140" s="63">
        <v>8.66</v>
      </c>
      <c r="J140" s="64">
        <v>33</v>
      </c>
      <c r="K140" s="64">
        <v>18</v>
      </c>
      <c r="L140" s="65">
        <v>0.5</v>
      </c>
      <c r="M140" s="26">
        <f>M138</f>
        <v>268</v>
      </c>
      <c r="N140" s="26">
        <f>N138</f>
        <v>70</v>
      </c>
      <c r="O140" s="26">
        <f>O138</f>
        <v>153</v>
      </c>
      <c r="P140" s="26">
        <f>P138</f>
        <v>9</v>
      </c>
    </row>
    <row r="141" spans="1:16">
      <c r="A141" s="8" t="s">
        <v>62</v>
      </c>
    </row>
    <row r="142" spans="1:16" ht="2.25" customHeight="1">
      <c r="C142" s="85" t="e">
        <f>C140+#REF!</f>
        <v>#REF!</v>
      </c>
    </row>
    <row r="143" spans="1:16" ht="17.25" customHeight="1">
      <c r="C143" s="71"/>
    </row>
    <row r="145" spans="3:3">
      <c r="C145" s="84"/>
    </row>
  </sheetData>
  <mergeCells count="53">
    <mergeCell ref="O1:P1"/>
    <mergeCell ref="A2:P2"/>
    <mergeCell ref="A5:A7"/>
    <mergeCell ref="B5:B7"/>
    <mergeCell ref="C5:C7"/>
    <mergeCell ref="D5:E5"/>
    <mergeCell ref="F5:F7"/>
    <mergeCell ref="G5:G7"/>
    <mergeCell ref="H5:H7"/>
    <mergeCell ref="I5:I7"/>
    <mergeCell ref="J5:K6"/>
    <mergeCell ref="L5:L7"/>
    <mergeCell ref="M5:P5"/>
    <mergeCell ref="M6:M7"/>
    <mergeCell ref="N6:N7"/>
    <mergeCell ref="O6:O7"/>
    <mergeCell ref="P6:P7"/>
    <mergeCell ref="J8:K8"/>
    <mergeCell ref="A50:P50"/>
    <mergeCell ref="A51:P51"/>
    <mergeCell ref="D53:G53"/>
    <mergeCell ref="A54:A56"/>
    <mergeCell ref="B54:B56"/>
    <mergeCell ref="C54:C56"/>
    <mergeCell ref="D54:E54"/>
    <mergeCell ref="F54:F56"/>
    <mergeCell ref="H54:H56"/>
    <mergeCell ref="I54:I56"/>
    <mergeCell ref="J54:K55"/>
    <mergeCell ref="L54:L56"/>
    <mergeCell ref="M54:P54"/>
    <mergeCell ref="M55:M56"/>
    <mergeCell ref="N55:N56"/>
    <mergeCell ref="O55:O56"/>
    <mergeCell ref="P55:P56"/>
    <mergeCell ref="J57:K57"/>
    <mergeCell ref="A99:A101"/>
    <mergeCell ref="B99:B101"/>
    <mergeCell ref="C99:C101"/>
    <mergeCell ref="D99:E99"/>
    <mergeCell ref="F99:F101"/>
    <mergeCell ref="G99:G101"/>
    <mergeCell ref="H99:H101"/>
    <mergeCell ref="I99:I101"/>
    <mergeCell ref="J99:K100"/>
    <mergeCell ref="G54:G56"/>
    <mergeCell ref="J102:K102"/>
    <mergeCell ref="L99:L101"/>
    <mergeCell ref="M99:P99"/>
    <mergeCell ref="M100:M101"/>
    <mergeCell ref="N100:N101"/>
    <mergeCell ref="O100:O101"/>
    <mergeCell ref="P100:P101"/>
  </mergeCells>
  <pageMargins left="0" right="0" top="0" bottom="0" header="0" footer="0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CFF"/>
    <pageSetUpPr fitToPage="1"/>
  </sheetPr>
  <dimension ref="A1:P143"/>
  <sheetViews>
    <sheetView view="pageBreakPreview" zoomScaleNormal="100" zoomScaleSheetLayoutView="100" workbookViewId="0">
      <selection activeCell="O1" sqref="O1:P1"/>
    </sheetView>
  </sheetViews>
  <sheetFormatPr defaultRowHeight="15"/>
  <cols>
    <col min="1" max="1" width="28" customWidth="1"/>
    <col min="2" max="2" width="9.140625" hidden="1" customWidth="1"/>
    <col min="3" max="3" width="21.140625" customWidth="1"/>
    <col min="4" max="4" width="6.42578125" customWidth="1"/>
    <col min="5" max="5" width="10.7109375" customWidth="1"/>
    <col min="6" max="6" width="11.28515625" customWidth="1"/>
    <col min="7" max="7" width="13.85546875" customWidth="1"/>
    <col min="8" max="8" width="10.85546875" style="68" customWidth="1"/>
    <col min="9" max="9" width="15.140625" style="68" customWidth="1"/>
    <col min="10" max="10" width="8.7109375" style="68" customWidth="1"/>
    <col min="11" max="11" width="8.85546875" style="68" customWidth="1"/>
    <col min="12" max="12" width="15" style="68" customWidth="1"/>
    <col min="13" max="13" width="16.28515625" style="68" customWidth="1"/>
    <col min="14" max="14" width="21" style="68" customWidth="1"/>
    <col min="15" max="15" width="15.5703125" style="68" customWidth="1"/>
    <col min="16" max="16" width="20.5703125" style="68" customWidth="1"/>
    <col min="18" max="19" width="9.140625" customWidth="1"/>
  </cols>
  <sheetData>
    <row r="1" spans="1:16" ht="15.75">
      <c r="O1" s="113" t="s">
        <v>76</v>
      </c>
      <c r="P1" s="113"/>
    </row>
    <row r="2" spans="1:16" ht="52.5" customHeight="1">
      <c r="A2" s="112" t="s">
        <v>75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6" ht="37.5" customHeight="1">
      <c r="A3" s="19" t="s">
        <v>67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19.5" customHeight="1">
      <c r="A4" s="82" t="s">
        <v>73</v>
      </c>
      <c r="B4" s="16"/>
      <c r="C4" s="16"/>
      <c r="D4" s="16"/>
      <c r="E4" s="16"/>
      <c r="F4" s="16"/>
      <c r="G4" s="16"/>
      <c r="H4" s="52"/>
      <c r="I4" s="52"/>
      <c r="J4" s="53"/>
      <c r="K4" s="53"/>
      <c r="L4" s="53"/>
      <c r="M4" s="54"/>
      <c r="N4" s="54"/>
      <c r="O4" s="54"/>
      <c r="P4" s="54"/>
    </row>
    <row r="5" spans="1:16" ht="20.25" customHeight="1">
      <c r="A5" s="93" t="s">
        <v>0</v>
      </c>
      <c r="B5" s="96" t="s">
        <v>41</v>
      </c>
      <c r="C5" s="99" t="s">
        <v>40</v>
      </c>
      <c r="D5" s="102" t="s">
        <v>1</v>
      </c>
      <c r="E5" s="102"/>
      <c r="F5" s="103" t="s">
        <v>50</v>
      </c>
      <c r="G5" s="106" t="s">
        <v>58</v>
      </c>
      <c r="H5" s="87" t="s">
        <v>42</v>
      </c>
      <c r="I5" s="87" t="s">
        <v>60</v>
      </c>
      <c r="J5" s="109" t="s">
        <v>57</v>
      </c>
      <c r="K5" s="109"/>
      <c r="L5" s="87" t="s">
        <v>48</v>
      </c>
      <c r="M5" s="90" t="s">
        <v>44</v>
      </c>
      <c r="N5" s="90"/>
      <c r="O5" s="90"/>
      <c r="P5" s="90"/>
    </row>
    <row r="6" spans="1:16" ht="97.5" customHeight="1">
      <c r="A6" s="94"/>
      <c r="B6" s="97"/>
      <c r="C6" s="100"/>
      <c r="D6" s="50" t="s">
        <v>43</v>
      </c>
      <c r="E6" s="50" t="s">
        <v>61</v>
      </c>
      <c r="F6" s="104"/>
      <c r="G6" s="107"/>
      <c r="H6" s="88"/>
      <c r="I6" s="88"/>
      <c r="J6" s="109"/>
      <c r="K6" s="109"/>
      <c r="L6" s="88"/>
      <c r="M6" s="91" t="s">
        <v>46</v>
      </c>
      <c r="N6" s="87" t="s">
        <v>63</v>
      </c>
      <c r="O6" s="91" t="s">
        <v>45</v>
      </c>
      <c r="P6" s="87" t="s">
        <v>64</v>
      </c>
    </row>
    <row r="7" spans="1:16" ht="49.5" customHeight="1">
      <c r="A7" s="95"/>
      <c r="B7" s="98"/>
      <c r="C7" s="101"/>
      <c r="D7" s="17"/>
      <c r="E7" s="17"/>
      <c r="F7" s="105"/>
      <c r="G7" s="108"/>
      <c r="H7" s="89"/>
      <c r="I7" s="88"/>
      <c r="J7" s="55" t="s">
        <v>69</v>
      </c>
      <c r="K7" s="55" t="s">
        <v>70</v>
      </c>
      <c r="L7" s="89"/>
      <c r="M7" s="92"/>
      <c r="N7" s="89"/>
      <c r="O7" s="92"/>
      <c r="P7" s="89"/>
    </row>
    <row r="8" spans="1:16" ht="16.5">
      <c r="A8" s="9"/>
      <c r="B8" s="36" t="s">
        <v>51</v>
      </c>
      <c r="C8" s="42" t="s">
        <v>52</v>
      </c>
      <c r="D8" s="4"/>
      <c r="E8" s="4"/>
      <c r="F8" s="7"/>
      <c r="G8" s="49"/>
      <c r="H8" s="56"/>
      <c r="I8" s="57" t="s">
        <v>59</v>
      </c>
      <c r="J8" s="86" t="s">
        <v>47</v>
      </c>
      <c r="K8" s="86"/>
      <c r="L8" s="58">
        <v>0.5</v>
      </c>
      <c r="M8" s="58" t="s">
        <v>53</v>
      </c>
      <c r="N8" s="58" t="s">
        <v>54</v>
      </c>
      <c r="O8" s="58" t="s">
        <v>55</v>
      </c>
      <c r="P8" s="58" t="s">
        <v>56</v>
      </c>
    </row>
    <row r="9" spans="1:16">
      <c r="A9" s="10" t="s">
        <v>2</v>
      </c>
      <c r="B9" s="37">
        <v>2</v>
      </c>
      <c r="C9" s="43">
        <v>3</v>
      </c>
      <c r="D9" s="5">
        <v>4</v>
      </c>
      <c r="E9" s="5">
        <v>5</v>
      </c>
      <c r="F9" s="5">
        <v>6</v>
      </c>
      <c r="G9" s="5">
        <v>7</v>
      </c>
      <c r="H9" s="59">
        <v>8</v>
      </c>
      <c r="I9" s="60">
        <v>9</v>
      </c>
      <c r="J9" s="60">
        <v>10</v>
      </c>
      <c r="K9" s="60">
        <v>11</v>
      </c>
      <c r="L9" s="60">
        <v>12</v>
      </c>
      <c r="M9" s="60">
        <v>13</v>
      </c>
      <c r="N9" s="60">
        <v>14</v>
      </c>
      <c r="O9" s="60">
        <v>15</v>
      </c>
      <c r="P9" s="60">
        <v>16</v>
      </c>
    </row>
    <row r="10" spans="1:16" ht="15" hidden="1" customHeight="1">
      <c r="A10" s="11" t="s">
        <v>3</v>
      </c>
      <c r="B10" s="38">
        <v>0</v>
      </c>
      <c r="C10" s="44"/>
      <c r="D10" s="4"/>
      <c r="E10" s="4"/>
      <c r="F10" s="1"/>
      <c r="G10" s="4"/>
      <c r="H10" s="56"/>
      <c r="I10" s="56"/>
      <c r="J10" s="56"/>
      <c r="K10" s="56"/>
      <c r="L10" s="56"/>
      <c r="M10" s="56"/>
      <c r="N10" s="56"/>
      <c r="O10" s="56"/>
      <c r="P10" s="56"/>
    </row>
    <row r="11" spans="1:16" ht="15" hidden="1" customHeight="1">
      <c r="A11" s="11" t="s">
        <v>4</v>
      </c>
      <c r="B11" s="38">
        <v>0</v>
      </c>
      <c r="C11" s="44"/>
      <c r="D11" s="4"/>
      <c r="E11" s="4"/>
      <c r="F11" s="1"/>
      <c r="G11" s="4"/>
      <c r="H11" s="56"/>
      <c r="I11" s="56"/>
      <c r="J11" s="56"/>
      <c r="K11" s="56"/>
      <c r="L11" s="56"/>
      <c r="M11" s="56"/>
      <c r="N11" s="56"/>
      <c r="O11" s="56"/>
      <c r="P11" s="56"/>
    </row>
    <row r="12" spans="1:16" ht="15" hidden="1" customHeight="1">
      <c r="A12" s="11" t="s">
        <v>5</v>
      </c>
      <c r="B12" s="38">
        <v>0</v>
      </c>
      <c r="C12" s="44"/>
      <c r="D12" s="4"/>
      <c r="E12" s="4"/>
      <c r="F12" s="1"/>
      <c r="G12" s="4"/>
      <c r="H12" s="56"/>
      <c r="I12" s="56"/>
      <c r="J12" s="56"/>
      <c r="K12" s="56"/>
      <c r="L12" s="56"/>
      <c r="M12" s="56"/>
      <c r="N12" s="56"/>
      <c r="O12" s="56"/>
      <c r="P12" s="56"/>
    </row>
    <row r="13" spans="1:16" ht="15" hidden="1" customHeight="1">
      <c r="A13" s="11" t="s">
        <v>6</v>
      </c>
      <c r="B13" s="38">
        <v>0</v>
      </c>
      <c r="C13" s="44"/>
      <c r="D13" s="4"/>
      <c r="E13" s="4"/>
      <c r="F13" s="1"/>
      <c r="G13" s="4"/>
      <c r="H13" s="56"/>
      <c r="I13" s="56"/>
      <c r="J13" s="56"/>
      <c r="K13" s="56"/>
      <c r="L13" s="56"/>
      <c r="M13" s="56"/>
      <c r="N13" s="56"/>
      <c r="O13" s="56"/>
      <c r="P13" s="56"/>
    </row>
    <row r="14" spans="1:16" ht="15" hidden="1" customHeight="1">
      <c r="A14" s="11" t="s">
        <v>7</v>
      </c>
      <c r="B14" s="38">
        <v>0</v>
      </c>
      <c r="C14" s="44"/>
      <c r="D14" s="4"/>
      <c r="E14" s="4"/>
      <c r="F14" s="1"/>
      <c r="G14" s="4"/>
      <c r="H14" s="56"/>
      <c r="I14" s="56"/>
      <c r="J14" s="56"/>
      <c r="K14" s="56"/>
      <c r="L14" s="56"/>
      <c r="M14" s="56"/>
      <c r="N14" s="56"/>
      <c r="O14" s="56"/>
      <c r="P14" s="56"/>
    </row>
    <row r="15" spans="1:16" ht="15" hidden="1" customHeight="1">
      <c r="A15" s="11" t="s">
        <v>8</v>
      </c>
      <c r="B15" s="38">
        <v>0</v>
      </c>
      <c r="C15" s="44"/>
      <c r="D15" s="4"/>
      <c r="E15" s="4"/>
      <c r="F15" s="1"/>
      <c r="G15" s="4"/>
      <c r="H15" s="56"/>
      <c r="I15" s="56"/>
      <c r="J15" s="56"/>
      <c r="K15" s="56"/>
      <c r="L15" s="56"/>
      <c r="M15" s="56"/>
      <c r="N15" s="56"/>
      <c r="O15" s="56"/>
      <c r="P15" s="56"/>
    </row>
    <row r="16" spans="1:16" ht="15" hidden="1" customHeight="1">
      <c r="A16" s="11" t="s">
        <v>9</v>
      </c>
      <c r="B16" s="38">
        <v>0</v>
      </c>
      <c r="C16" s="44"/>
      <c r="D16" s="4"/>
      <c r="E16" s="4"/>
      <c r="F16" s="1"/>
      <c r="G16" s="4"/>
      <c r="H16" s="56"/>
      <c r="I16" s="56"/>
      <c r="J16" s="56"/>
      <c r="K16" s="56"/>
      <c r="L16" s="56"/>
      <c r="M16" s="56"/>
      <c r="N16" s="56"/>
      <c r="O16" s="56"/>
      <c r="P16" s="56"/>
    </row>
    <row r="17" spans="1:16" ht="15" hidden="1" customHeight="1">
      <c r="A17" s="11" t="s">
        <v>10</v>
      </c>
      <c r="B17" s="38">
        <v>0</v>
      </c>
      <c r="C17" s="44"/>
      <c r="D17" s="4"/>
      <c r="E17" s="4"/>
      <c r="F17" s="1"/>
      <c r="G17" s="4"/>
      <c r="H17" s="56"/>
      <c r="I17" s="56"/>
      <c r="J17" s="56"/>
      <c r="K17" s="56"/>
      <c r="L17" s="56"/>
      <c r="M17" s="56"/>
      <c r="N17" s="56"/>
      <c r="O17" s="56"/>
      <c r="P17" s="56"/>
    </row>
    <row r="18" spans="1:16" ht="15" hidden="1" customHeight="1">
      <c r="A18" s="11" t="s">
        <v>11</v>
      </c>
      <c r="B18" s="38">
        <v>0</v>
      </c>
      <c r="C18" s="44"/>
      <c r="D18" s="4"/>
      <c r="E18" s="4"/>
      <c r="F18" s="1"/>
      <c r="G18" s="4"/>
      <c r="H18" s="56"/>
      <c r="I18" s="56"/>
      <c r="J18" s="56"/>
      <c r="K18" s="56"/>
      <c r="L18" s="56"/>
      <c r="M18" s="56"/>
      <c r="N18" s="56"/>
      <c r="O18" s="56"/>
      <c r="P18" s="56"/>
    </row>
    <row r="19" spans="1:16" ht="15" hidden="1" customHeight="1">
      <c r="A19" s="11" t="s">
        <v>12</v>
      </c>
      <c r="B19" s="38">
        <v>0</v>
      </c>
      <c r="C19" s="44"/>
      <c r="D19" s="4"/>
      <c r="E19" s="4"/>
      <c r="F19" s="1"/>
      <c r="G19" s="4"/>
      <c r="H19" s="56"/>
      <c r="I19" s="56"/>
      <c r="J19" s="56"/>
      <c r="K19" s="56"/>
      <c r="L19" s="56"/>
      <c r="M19" s="56"/>
      <c r="N19" s="56"/>
      <c r="O19" s="56"/>
      <c r="P19" s="56"/>
    </row>
    <row r="20" spans="1:16" ht="15" hidden="1" customHeight="1">
      <c r="A20" s="11" t="s">
        <v>13</v>
      </c>
      <c r="B20" s="38">
        <v>0</v>
      </c>
      <c r="C20" s="44"/>
      <c r="D20" s="4"/>
      <c r="E20" s="4"/>
      <c r="F20" s="1"/>
      <c r="G20" s="4"/>
      <c r="H20" s="56"/>
      <c r="I20" s="56"/>
      <c r="J20" s="56"/>
      <c r="K20" s="56"/>
      <c r="L20" s="56"/>
      <c r="M20" s="56"/>
      <c r="N20" s="56"/>
      <c r="O20" s="56"/>
      <c r="P20" s="56"/>
    </row>
    <row r="21" spans="1:16" ht="15" hidden="1" customHeight="1">
      <c r="A21" s="11" t="s">
        <v>14</v>
      </c>
      <c r="B21" s="38">
        <v>0</v>
      </c>
      <c r="C21" s="44"/>
      <c r="D21" s="4"/>
      <c r="E21" s="4"/>
      <c r="F21" s="1"/>
      <c r="G21" s="4"/>
      <c r="H21" s="56"/>
      <c r="I21" s="56"/>
      <c r="J21" s="56"/>
      <c r="K21" s="56"/>
      <c r="L21" s="56"/>
      <c r="M21" s="56"/>
      <c r="N21" s="56"/>
      <c r="O21" s="56"/>
      <c r="P21" s="56"/>
    </row>
    <row r="22" spans="1:16" ht="15" hidden="1" customHeight="1">
      <c r="A22" s="11" t="s">
        <v>15</v>
      </c>
      <c r="B22" s="38">
        <v>0</v>
      </c>
      <c r="C22" s="44"/>
      <c r="D22" s="4"/>
      <c r="E22" s="4"/>
      <c r="F22" s="1"/>
      <c r="G22" s="4"/>
      <c r="H22" s="56"/>
      <c r="I22" s="56"/>
      <c r="J22" s="56"/>
      <c r="K22" s="56"/>
      <c r="L22" s="56"/>
      <c r="M22" s="56"/>
      <c r="N22" s="56"/>
      <c r="O22" s="56"/>
      <c r="P22" s="56"/>
    </row>
    <row r="23" spans="1:16" ht="15" hidden="1" customHeight="1">
      <c r="A23" s="11" t="s">
        <v>16</v>
      </c>
      <c r="B23" s="38">
        <v>0</v>
      </c>
      <c r="C23" s="44"/>
      <c r="D23" s="4"/>
      <c r="E23" s="4"/>
      <c r="F23" s="1"/>
      <c r="G23" s="4"/>
      <c r="H23" s="56"/>
      <c r="I23" s="56"/>
      <c r="J23" s="56"/>
      <c r="K23" s="56"/>
      <c r="L23" s="56"/>
      <c r="M23" s="56"/>
      <c r="N23" s="56"/>
      <c r="O23" s="56"/>
      <c r="P23" s="56"/>
    </row>
    <row r="24" spans="1:16" ht="15" hidden="1" customHeight="1">
      <c r="A24" s="11" t="s">
        <v>17</v>
      </c>
      <c r="B24" s="38">
        <v>0</v>
      </c>
      <c r="C24" s="44"/>
      <c r="D24" s="4"/>
      <c r="E24" s="4"/>
      <c r="F24" s="1"/>
      <c r="G24" s="4"/>
      <c r="H24" s="56"/>
      <c r="I24" s="56"/>
      <c r="J24" s="56"/>
      <c r="K24" s="56"/>
      <c r="L24" s="56"/>
      <c r="M24" s="56"/>
      <c r="N24" s="56"/>
      <c r="O24" s="56"/>
      <c r="P24" s="56"/>
    </row>
    <row r="25" spans="1:16" ht="15" hidden="1" customHeight="1">
      <c r="A25" s="11" t="s">
        <v>18</v>
      </c>
      <c r="B25" s="38">
        <v>0</v>
      </c>
      <c r="C25" s="44"/>
      <c r="D25" s="4"/>
      <c r="E25" s="4"/>
      <c r="F25" s="1"/>
      <c r="G25" s="4"/>
      <c r="H25" s="56"/>
      <c r="I25" s="56"/>
      <c r="J25" s="56"/>
      <c r="K25" s="56"/>
      <c r="L25" s="56"/>
      <c r="M25" s="56"/>
      <c r="N25" s="56"/>
      <c r="O25" s="56"/>
      <c r="P25" s="56"/>
    </row>
    <row r="26" spans="1:16" ht="15" hidden="1" customHeight="1">
      <c r="A26" s="11" t="s">
        <v>19</v>
      </c>
      <c r="B26" s="38">
        <v>0</v>
      </c>
      <c r="C26" s="44"/>
      <c r="D26" s="4"/>
      <c r="E26" s="4"/>
      <c r="F26" s="1"/>
      <c r="G26" s="4"/>
      <c r="H26" s="56"/>
      <c r="I26" s="56"/>
      <c r="J26" s="56"/>
      <c r="K26" s="56"/>
      <c r="L26" s="56"/>
      <c r="M26" s="56"/>
      <c r="N26" s="56"/>
      <c r="O26" s="56"/>
      <c r="P26" s="56"/>
    </row>
    <row r="27" spans="1:16" ht="15" hidden="1" customHeight="1">
      <c r="A27" s="11" t="s">
        <v>20</v>
      </c>
      <c r="B27" s="38">
        <v>0</v>
      </c>
      <c r="C27" s="44"/>
      <c r="D27" s="4"/>
      <c r="E27" s="4"/>
      <c r="F27" s="1"/>
      <c r="G27" s="4"/>
      <c r="H27" s="56"/>
      <c r="I27" s="56"/>
      <c r="J27" s="56"/>
      <c r="K27" s="56"/>
      <c r="L27" s="56"/>
      <c r="M27" s="56"/>
      <c r="N27" s="56"/>
      <c r="O27" s="56"/>
      <c r="P27" s="56"/>
    </row>
    <row r="28" spans="1:16" ht="15" hidden="1" customHeight="1">
      <c r="A28" s="11" t="s">
        <v>21</v>
      </c>
      <c r="B28" s="38">
        <v>0</v>
      </c>
      <c r="C28" s="44"/>
      <c r="D28" s="4"/>
      <c r="E28" s="4"/>
      <c r="F28" s="1"/>
      <c r="G28" s="4"/>
      <c r="H28" s="56"/>
      <c r="I28" s="56"/>
      <c r="J28" s="56"/>
      <c r="K28" s="56"/>
      <c r="L28" s="56"/>
      <c r="M28" s="56"/>
      <c r="N28" s="56"/>
      <c r="O28" s="56"/>
      <c r="P28" s="56"/>
    </row>
    <row r="29" spans="1:16" ht="15" hidden="1" customHeight="1">
      <c r="A29" s="11" t="s">
        <v>22</v>
      </c>
      <c r="B29" s="38">
        <v>0</v>
      </c>
      <c r="C29" s="44"/>
      <c r="D29" s="4"/>
      <c r="E29" s="4"/>
      <c r="F29" s="1"/>
      <c r="G29" s="4"/>
      <c r="H29" s="56"/>
      <c r="I29" s="56"/>
      <c r="J29" s="56"/>
      <c r="K29" s="56"/>
      <c r="L29" s="56"/>
      <c r="M29" s="56"/>
      <c r="N29" s="56"/>
      <c r="O29" s="56"/>
      <c r="P29" s="56"/>
    </row>
    <row r="30" spans="1:16" ht="15" hidden="1" customHeight="1">
      <c r="A30" s="11" t="s">
        <v>23</v>
      </c>
      <c r="B30" s="38">
        <v>0</v>
      </c>
      <c r="C30" s="44"/>
      <c r="D30" s="4"/>
      <c r="E30" s="4"/>
      <c r="F30" s="1"/>
      <c r="G30" s="4"/>
      <c r="H30" s="56"/>
      <c r="I30" s="56"/>
      <c r="J30" s="56"/>
      <c r="K30" s="56"/>
      <c r="L30" s="56"/>
      <c r="M30" s="56"/>
      <c r="N30" s="56"/>
      <c r="O30" s="56"/>
      <c r="P30" s="56"/>
    </row>
    <row r="31" spans="1:16" ht="15" hidden="1" customHeight="1">
      <c r="A31" s="11" t="s">
        <v>24</v>
      </c>
      <c r="B31" s="38">
        <v>0</v>
      </c>
      <c r="C31" s="44"/>
      <c r="D31" s="4"/>
      <c r="E31" s="4"/>
      <c r="F31" s="1"/>
      <c r="G31" s="4"/>
      <c r="H31" s="56"/>
      <c r="I31" s="56"/>
      <c r="J31" s="56"/>
      <c r="K31" s="56"/>
      <c r="L31" s="56"/>
      <c r="M31" s="56"/>
      <c r="N31" s="56"/>
      <c r="O31" s="56"/>
      <c r="P31" s="56"/>
    </row>
    <row r="32" spans="1:16" ht="15" hidden="1" customHeight="1">
      <c r="A32" s="11" t="s">
        <v>25</v>
      </c>
      <c r="B32" s="38">
        <v>0</v>
      </c>
      <c r="C32" s="44"/>
      <c r="D32" s="4"/>
      <c r="E32" s="4"/>
      <c r="F32" s="1"/>
      <c r="G32" s="4"/>
      <c r="H32" s="56"/>
      <c r="I32" s="56"/>
      <c r="J32" s="56"/>
      <c r="K32" s="56"/>
      <c r="L32" s="56"/>
      <c r="M32" s="56"/>
      <c r="N32" s="56"/>
      <c r="O32" s="56"/>
      <c r="P32" s="56"/>
    </row>
    <row r="33" spans="1:16" ht="15" hidden="1" customHeight="1">
      <c r="A33" s="11" t="s">
        <v>26</v>
      </c>
      <c r="B33" s="38">
        <v>0</v>
      </c>
      <c r="C33" s="44"/>
      <c r="D33" s="4"/>
      <c r="E33" s="4"/>
      <c r="F33" s="1"/>
      <c r="G33" s="4"/>
      <c r="H33" s="56"/>
      <c r="I33" s="56"/>
      <c r="J33" s="56"/>
      <c r="K33" s="56"/>
      <c r="L33" s="56"/>
      <c r="M33" s="56"/>
      <c r="N33" s="56"/>
      <c r="O33" s="56"/>
      <c r="P33" s="56"/>
    </row>
    <row r="34" spans="1:16" ht="15" hidden="1" customHeight="1">
      <c r="A34" s="11" t="s">
        <v>27</v>
      </c>
      <c r="B34" s="38">
        <v>0</v>
      </c>
      <c r="C34" s="44"/>
      <c r="D34" s="4"/>
      <c r="E34" s="4"/>
      <c r="F34" s="1"/>
      <c r="G34" s="4"/>
      <c r="H34" s="56"/>
      <c r="I34" s="56"/>
      <c r="J34" s="56"/>
      <c r="K34" s="56"/>
      <c r="L34" s="56"/>
      <c r="M34" s="56"/>
      <c r="N34" s="56"/>
      <c r="O34" s="56"/>
      <c r="P34" s="56"/>
    </row>
    <row r="35" spans="1:16" ht="15" hidden="1" customHeight="1">
      <c r="A35" s="11" t="s">
        <v>28</v>
      </c>
      <c r="B35" s="38">
        <v>0</v>
      </c>
      <c r="C35" s="44"/>
      <c r="D35" s="4"/>
      <c r="E35" s="4"/>
      <c r="F35" s="1"/>
      <c r="G35" s="4"/>
      <c r="H35" s="56"/>
      <c r="I35" s="56"/>
      <c r="J35" s="56"/>
      <c r="K35" s="56"/>
      <c r="L35" s="56"/>
      <c r="M35" s="56"/>
      <c r="N35" s="56"/>
      <c r="O35" s="56"/>
      <c r="P35" s="56"/>
    </row>
    <row r="36" spans="1:16" ht="15" hidden="1" customHeight="1">
      <c r="A36" s="11" t="s">
        <v>29</v>
      </c>
      <c r="B36" s="38">
        <v>0</v>
      </c>
      <c r="C36" s="44"/>
      <c r="D36" s="4"/>
      <c r="E36" s="4"/>
      <c r="F36" s="1"/>
      <c r="G36" s="4"/>
      <c r="H36" s="56"/>
      <c r="I36" s="56"/>
      <c r="J36" s="56"/>
      <c r="K36" s="56"/>
      <c r="L36" s="56"/>
      <c r="M36" s="56"/>
      <c r="N36" s="56"/>
      <c r="O36" s="56"/>
      <c r="P36" s="56"/>
    </row>
    <row r="37" spans="1:16" ht="15" hidden="1" customHeight="1">
      <c r="A37" s="11" t="s">
        <v>30</v>
      </c>
      <c r="B37" s="38">
        <v>0</v>
      </c>
      <c r="C37" s="44"/>
      <c r="D37" s="4"/>
      <c r="E37" s="4"/>
      <c r="F37" s="1"/>
      <c r="G37" s="4"/>
      <c r="H37" s="56"/>
      <c r="I37" s="56"/>
      <c r="J37" s="56"/>
      <c r="K37" s="56"/>
      <c r="L37" s="56"/>
      <c r="M37" s="56"/>
      <c r="N37" s="56"/>
      <c r="O37" s="56"/>
      <c r="P37" s="56"/>
    </row>
    <row r="38" spans="1:16" ht="15" hidden="1" customHeight="1">
      <c r="A38" s="12" t="s">
        <v>31</v>
      </c>
      <c r="B38" s="39">
        <v>0</v>
      </c>
      <c r="C38" s="44"/>
      <c r="D38" s="4"/>
      <c r="E38" s="4"/>
      <c r="F38" s="1"/>
      <c r="G38" s="4"/>
      <c r="H38" s="56"/>
      <c r="I38" s="56"/>
      <c r="J38" s="56"/>
      <c r="K38" s="56"/>
      <c r="L38" s="56"/>
      <c r="M38" s="56"/>
      <c r="N38" s="56"/>
      <c r="O38" s="56"/>
      <c r="P38" s="56"/>
    </row>
    <row r="39" spans="1:16">
      <c r="A39" s="13" t="s">
        <v>32</v>
      </c>
      <c r="B39" s="40">
        <v>210539</v>
      </c>
      <c r="C39" s="45">
        <f>E39-D39</f>
        <v>36789</v>
      </c>
      <c r="D39" s="21">
        <f>ROUND(E39*5%,0)</f>
        <v>1936</v>
      </c>
      <c r="E39" s="22">
        <f>ROUND(G39*F39,0)</f>
        <v>38725</v>
      </c>
      <c r="F39" s="49">
        <f>F46</f>
        <v>0.13</v>
      </c>
      <c r="G39" s="33">
        <f>ROUND(((M39*J39+N39*K39)*I39*L39+(O39*J39+P39*K39)*I39)*12,0)</f>
        <v>297887</v>
      </c>
      <c r="H39" s="24">
        <v>12</v>
      </c>
      <c r="I39" s="61">
        <f>I46</f>
        <v>8.66</v>
      </c>
      <c r="J39" s="24">
        <f>J46</f>
        <v>33</v>
      </c>
      <c r="K39" s="24">
        <f>K46</f>
        <v>18</v>
      </c>
      <c r="L39" s="61">
        <f>L46</f>
        <v>0.5</v>
      </c>
      <c r="M39" s="24">
        <v>99</v>
      </c>
      <c r="N39" s="24">
        <v>36</v>
      </c>
      <c r="O39" s="24">
        <v>15</v>
      </c>
      <c r="P39" s="24">
        <v>23</v>
      </c>
    </row>
    <row r="40" spans="1:16">
      <c r="A40" s="13" t="s">
        <v>33</v>
      </c>
      <c r="B40" s="40">
        <v>217346</v>
      </c>
      <c r="C40" s="45">
        <v>21754</v>
      </c>
      <c r="D40" s="21">
        <f>ROUND(E40*5%,0)</f>
        <v>1145</v>
      </c>
      <c r="E40" s="22">
        <f>ROUND(G40*F40,0)</f>
        <v>22899</v>
      </c>
      <c r="F40" s="49">
        <f>F46</f>
        <v>0.13</v>
      </c>
      <c r="G40" s="33">
        <f t="shared" ref="G40:G41" si="0">ROUND(((M40*J40+N40*K40)*I40*L40+(O40*J40+P40*K40)*I40)*12,0)</f>
        <v>176144</v>
      </c>
      <c r="H40" s="24">
        <v>12</v>
      </c>
      <c r="I40" s="61">
        <f>I46</f>
        <v>8.66</v>
      </c>
      <c r="J40" s="24">
        <f>J46</f>
        <v>33</v>
      </c>
      <c r="K40" s="24">
        <f>K46</f>
        <v>18</v>
      </c>
      <c r="L40" s="61">
        <f>L46</f>
        <v>0.5</v>
      </c>
      <c r="M40" s="24">
        <v>68</v>
      </c>
      <c r="N40" s="24">
        <v>15</v>
      </c>
      <c r="O40" s="24">
        <v>10</v>
      </c>
      <c r="P40" s="24">
        <v>6</v>
      </c>
    </row>
    <row r="41" spans="1:16">
      <c r="A41" s="13" t="s">
        <v>34</v>
      </c>
      <c r="B41" s="40">
        <v>99175</v>
      </c>
      <c r="C41" s="45">
        <f>E41-D41</f>
        <v>7296</v>
      </c>
      <c r="D41" s="21">
        <f>ROUND(E41*5%,0)</f>
        <v>384</v>
      </c>
      <c r="E41" s="22">
        <f>ROUND(G41*F41,0)</f>
        <v>7680</v>
      </c>
      <c r="F41" s="49">
        <f>F46</f>
        <v>0.13</v>
      </c>
      <c r="G41" s="33">
        <f t="shared" si="0"/>
        <v>59079</v>
      </c>
      <c r="H41" s="24">
        <v>12</v>
      </c>
      <c r="I41" s="61">
        <f>I46</f>
        <v>8.66</v>
      </c>
      <c r="J41" s="24">
        <f>J46</f>
        <v>33</v>
      </c>
      <c r="K41" s="24">
        <f>K46</f>
        <v>18</v>
      </c>
      <c r="L41" s="61">
        <f>L46</f>
        <v>0.5</v>
      </c>
      <c r="M41" s="24">
        <v>21</v>
      </c>
      <c r="N41" s="24">
        <v>19</v>
      </c>
      <c r="O41" s="24">
        <v>1</v>
      </c>
      <c r="P41" s="24">
        <v>1</v>
      </c>
    </row>
    <row r="42" spans="1:16" ht="15" hidden="1" customHeight="1">
      <c r="A42" s="13" t="s">
        <v>35</v>
      </c>
      <c r="B42" s="40">
        <v>0</v>
      </c>
      <c r="C42" s="45"/>
      <c r="D42" s="21"/>
      <c r="E42" s="22"/>
      <c r="F42" s="14"/>
      <c r="G42" s="14"/>
      <c r="H42" s="25"/>
      <c r="I42" s="62"/>
      <c r="J42" s="25"/>
      <c r="K42" s="25"/>
      <c r="L42" s="62"/>
      <c r="M42" s="25"/>
      <c r="N42" s="25"/>
      <c r="O42" s="25"/>
      <c r="P42" s="25"/>
    </row>
    <row r="43" spans="1:16" ht="15" hidden="1" customHeight="1">
      <c r="A43" s="13" t="s">
        <v>36</v>
      </c>
      <c r="B43" s="40">
        <v>0</v>
      </c>
      <c r="C43" s="45"/>
      <c r="D43" s="21"/>
      <c r="E43" s="22"/>
      <c r="F43" s="14"/>
      <c r="G43" s="14"/>
      <c r="H43" s="25"/>
      <c r="I43" s="62"/>
      <c r="J43" s="25"/>
      <c r="K43" s="25"/>
      <c r="L43" s="62"/>
      <c r="M43" s="25"/>
      <c r="N43" s="25"/>
      <c r="O43" s="25"/>
      <c r="P43" s="25"/>
    </row>
    <row r="44" spans="1:16" ht="17.25" customHeight="1">
      <c r="A44" s="79" t="s">
        <v>37</v>
      </c>
      <c r="B44" s="80">
        <v>527060</v>
      </c>
      <c r="C44" s="46">
        <f>SUM(C39:C41)</f>
        <v>65839</v>
      </c>
      <c r="D44" s="26">
        <f>SUM(D39:D41)</f>
        <v>3465</v>
      </c>
      <c r="E44" s="26">
        <f>SUM(E39:E41)</f>
        <v>69304</v>
      </c>
      <c r="F44" s="58">
        <f>F46</f>
        <v>0.13</v>
      </c>
      <c r="G44" s="34">
        <f>SUM(G39:G41)</f>
        <v>533110</v>
      </c>
      <c r="H44" s="26">
        <v>12</v>
      </c>
      <c r="I44" s="34">
        <f>I46</f>
        <v>8.66</v>
      </c>
      <c r="J44" s="26">
        <f>J46</f>
        <v>33</v>
      </c>
      <c r="K44" s="26">
        <f>K46</f>
        <v>18</v>
      </c>
      <c r="L44" s="34">
        <f>L46</f>
        <v>0.5</v>
      </c>
      <c r="M44" s="26">
        <f>SUM(M39:M41)</f>
        <v>188</v>
      </c>
      <c r="N44" s="26">
        <f>SUM(N39:N41)</f>
        <v>70</v>
      </c>
      <c r="O44" s="26">
        <f>SUM(O39:O41)</f>
        <v>26</v>
      </c>
      <c r="P44" s="26">
        <f>SUM(P39:P41)</f>
        <v>30</v>
      </c>
    </row>
    <row r="45" spans="1:16">
      <c r="A45" s="31" t="s">
        <v>38</v>
      </c>
      <c r="B45" s="40">
        <v>6096</v>
      </c>
      <c r="C45" s="46">
        <f>D46</f>
        <v>3465</v>
      </c>
      <c r="D45" s="23"/>
      <c r="E45" s="23"/>
      <c r="F45" s="14"/>
      <c r="G45" s="35"/>
      <c r="H45" s="25"/>
      <c r="I45" s="62"/>
      <c r="J45" s="25"/>
      <c r="K45" s="25"/>
      <c r="L45" s="62"/>
      <c r="M45" s="25"/>
      <c r="N45" s="25"/>
      <c r="O45" s="25"/>
      <c r="P45" s="25"/>
    </row>
    <row r="46" spans="1:16">
      <c r="A46" s="30" t="s">
        <v>39</v>
      </c>
      <c r="B46" s="41">
        <v>533156</v>
      </c>
      <c r="C46" s="46">
        <f>C44+C45</f>
        <v>69304</v>
      </c>
      <c r="D46" s="26">
        <f>D44</f>
        <v>3465</v>
      </c>
      <c r="E46" s="69">
        <f>E44</f>
        <v>69304</v>
      </c>
      <c r="F46" s="15">
        <v>0.13</v>
      </c>
      <c r="G46" s="34">
        <f>G44</f>
        <v>533110</v>
      </c>
      <c r="H46" s="28">
        <v>12</v>
      </c>
      <c r="I46" s="63">
        <v>8.66</v>
      </c>
      <c r="J46" s="64">
        <v>33</v>
      </c>
      <c r="K46" s="64">
        <v>18</v>
      </c>
      <c r="L46" s="65">
        <v>0.5</v>
      </c>
      <c r="M46" s="26">
        <f>M44</f>
        <v>188</v>
      </c>
      <c r="N46" s="26">
        <f>N44</f>
        <v>70</v>
      </c>
      <c r="O46" s="26">
        <f>O44</f>
        <v>26</v>
      </c>
      <c r="P46" s="26">
        <f>P44</f>
        <v>30</v>
      </c>
    </row>
    <row r="47" spans="1:16" ht="17.25" customHeight="1">
      <c r="A47" s="8" t="s">
        <v>49</v>
      </c>
      <c r="B47" s="3"/>
      <c r="C47" s="20"/>
      <c r="D47" s="3"/>
      <c r="E47" s="3"/>
      <c r="F47" s="3"/>
      <c r="G47" s="3"/>
      <c r="H47" s="53"/>
      <c r="I47" s="18"/>
      <c r="J47" s="18"/>
      <c r="K47" s="18"/>
      <c r="L47" s="53"/>
      <c r="M47" s="54"/>
      <c r="N47" s="54"/>
      <c r="O47" s="54"/>
      <c r="P47" s="54"/>
    </row>
    <row r="48" spans="1:16">
      <c r="B48" s="3"/>
      <c r="C48" s="6"/>
      <c r="D48" s="6"/>
      <c r="E48" s="6"/>
      <c r="F48" s="6"/>
      <c r="G48" s="32"/>
      <c r="H48" s="66"/>
      <c r="I48" s="53"/>
      <c r="J48" s="53"/>
      <c r="K48" s="53"/>
      <c r="L48" s="53"/>
      <c r="M48" s="67"/>
      <c r="N48" s="67"/>
      <c r="O48" s="67"/>
      <c r="P48" s="67"/>
    </row>
    <row r="49" spans="1:16" ht="15" hidden="1" customHeight="1">
      <c r="A49" s="2"/>
      <c r="B49" s="2"/>
      <c r="C49" s="2"/>
      <c r="D49" s="2"/>
      <c r="E49" s="2"/>
      <c r="F49" s="2"/>
      <c r="G49" s="2"/>
      <c r="H49" s="54"/>
      <c r="I49" s="54"/>
      <c r="J49" s="54"/>
      <c r="K49" s="54"/>
      <c r="L49" s="54"/>
      <c r="M49" s="67"/>
      <c r="N49" s="67"/>
      <c r="O49" s="67"/>
      <c r="P49" s="67"/>
    </row>
    <row r="50" spans="1:16" ht="15" hidden="1" customHeight="1">
      <c r="A50" s="110" t="s">
        <v>65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</row>
    <row r="51" spans="1:16" ht="30.75" hidden="1" customHeight="1">
      <c r="A51" s="110" t="s">
        <v>72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</row>
    <row r="52" spans="1:16" ht="15" hidden="1" customHeight="1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</row>
    <row r="53" spans="1:16" ht="24.75" customHeight="1">
      <c r="A53" s="81" t="s">
        <v>74</v>
      </c>
      <c r="B53" s="2"/>
      <c r="D53" s="111" t="s">
        <v>71</v>
      </c>
      <c r="E53" s="111"/>
      <c r="F53" s="111"/>
      <c r="G53" s="111"/>
      <c r="H53" s="54"/>
      <c r="I53" s="54"/>
      <c r="J53" s="54"/>
      <c r="K53" s="54"/>
      <c r="L53" s="54"/>
      <c r="M53" s="54"/>
      <c r="N53" s="54"/>
      <c r="O53" s="54"/>
      <c r="P53" s="54"/>
    </row>
    <row r="54" spans="1:16" ht="15" customHeight="1">
      <c r="A54" s="93" t="s">
        <v>0</v>
      </c>
      <c r="B54" s="96" t="s">
        <v>41</v>
      </c>
      <c r="C54" s="99" t="s">
        <v>40</v>
      </c>
      <c r="D54" s="102" t="s">
        <v>1</v>
      </c>
      <c r="E54" s="102"/>
      <c r="F54" s="103" t="s">
        <v>50</v>
      </c>
      <c r="G54" s="106" t="s">
        <v>58</v>
      </c>
      <c r="H54" s="87" t="s">
        <v>42</v>
      </c>
      <c r="I54" s="87" t="s">
        <v>60</v>
      </c>
      <c r="J54" s="109" t="s">
        <v>57</v>
      </c>
      <c r="K54" s="109"/>
      <c r="L54" s="87" t="s">
        <v>48</v>
      </c>
      <c r="M54" s="90" t="s">
        <v>44</v>
      </c>
      <c r="N54" s="90"/>
      <c r="O54" s="90"/>
      <c r="P54" s="90"/>
    </row>
    <row r="55" spans="1:16" ht="81" customHeight="1">
      <c r="A55" s="94"/>
      <c r="B55" s="97"/>
      <c r="C55" s="100"/>
      <c r="D55" s="50" t="s">
        <v>43</v>
      </c>
      <c r="E55" s="50" t="s">
        <v>61</v>
      </c>
      <c r="F55" s="104"/>
      <c r="G55" s="107"/>
      <c r="H55" s="88"/>
      <c r="I55" s="88"/>
      <c r="J55" s="109"/>
      <c r="K55" s="109"/>
      <c r="L55" s="88"/>
      <c r="M55" s="91" t="s">
        <v>46</v>
      </c>
      <c r="N55" s="87" t="s">
        <v>63</v>
      </c>
      <c r="O55" s="91" t="s">
        <v>45</v>
      </c>
      <c r="P55" s="87" t="s">
        <v>64</v>
      </c>
    </row>
    <row r="56" spans="1:16" ht="45">
      <c r="A56" s="95"/>
      <c r="B56" s="98"/>
      <c r="C56" s="101"/>
      <c r="D56" s="17"/>
      <c r="E56" s="17"/>
      <c r="F56" s="105"/>
      <c r="G56" s="108"/>
      <c r="H56" s="89"/>
      <c r="I56" s="88"/>
      <c r="J56" s="55" t="s">
        <v>69</v>
      </c>
      <c r="K56" s="55" t="s">
        <v>70</v>
      </c>
      <c r="L56" s="89"/>
      <c r="M56" s="92"/>
      <c r="N56" s="89"/>
      <c r="O56" s="92"/>
      <c r="P56" s="89"/>
    </row>
    <row r="57" spans="1:16" ht="16.5">
      <c r="A57" s="9"/>
      <c r="B57" s="36" t="s">
        <v>51</v>
      </c>
      <c r="C57" s="42" t="s">
        <v>52</v>
      </c>
      <c r="D57" s="4"/>
      <c r="E57" s="4"/>
      <c r="F57" s="7"/>
      <c r="G57" s="49"/>
      <c r="H57" s="56"/>
      <c r="I57" s="57" t="s">
        <v>59</v>
      </c>
      <c r="J57" s="86" t="s">
        <v>47</v>
      </c>
      <c r="K57" s="86"/>
      <c r="L57" s="58">
        <v>0.5</v>
      </c>
      <c r="M57" s="58" t="s">
        <v>53</v>
      </c>
      <c r="N57" s="58" t="s">
        <v>54</v>
      </c>
      <c r="O57" s="58" t="s">
        <v>55</v>
      </c>
      <c r="P57" s="58" t="s">
        <v>56</v>
      </c>
    </row>
    <row r="58" spans="1:16">
      <c r="A58" s="10" t="s">
        <v>2</v>
      </c>
      <c r="B58" s="37">
        <v>2</v>
      </c>
      <c r="C58" s="43">
        <v>3</v>
      </c>
      <c r="D58" s="5">
        <v>4</v>
      </c>
      <c r="E58" s="5">
        <v>5</v>
      </c>
      <c r="F58" s="5">
        <v>6</v>
      </c>
      <c r="G58" s="5">
        <v>7</v>
      </c>
      <c r="H58" s="59">
        <v>8</v>
      </c>
      <c r="I58" s="60">
        <v>9</v>
      </c>
      <c r="J58" s="60">
        <v>10</v>
      </c>
      <c r="K58" s="60">
        <v>11</v>
      </c>
      <c r="L58" s="60">
        <v>12</v>
      </c>
      <c r="M58" s="60">
        <v>13</v>
      </c>
      <c r="N58" s="60">
        <v>14</v>
      </c>
      <c r="O58" s="60">
        <v>15</v>
      </c>
      <c r="P58" s="60">
        <v>16</v>
      </c>
    </row>
    <row r="59" spans="1:16" ht="15" hidden="1" customHeight="1">
      <c r="A59" s="11" t="s">
        <v>3</v>
      </c>
      <c r="B59" s="38">
        <v>0</v>
      </c>
      <c r="C59" s="44"/>
      <c r="D59" s="4"/>
      <c r="E59" s="4"/>
      <c r="F59" s="1"/>
      <c r="G59" s="4"/>
      <c r="H59" s="56"/>
      <c r="I59" s="56"/>
      <c r="J59" s="56"/>
      <c r="K59" s="56"/>
      <c r="L59" s="56"/>
      <c r="M59" s="56"/>
      <c r="N59" s="56"/>
      <c r="O59" s="56"/>
      <c r="P59" s="56"/>
    </row>
    <row r="60" spans="1:16" ht="15" hidden="1" customHeight="1">
      <c r="A60" s="11" t="s">
        <v>4</v>
      </c>
      <c r="B60" s="38">
        <v>0</v>
      </c>
      <c r="C60" s="44"/>
      <c r="D60" s="4"/>
      <c r="E60" s="4"/>
      <c r="F60" s="1"/>
      <c r="G60" s="4"/>
      <c r="H60" s="56"/>
      <c r="I60" s="56"/>
      <c r="J60" s="56"/>
      <c r="K60" s="56"/>
      <c r="L60" s="56"/>
      <c r="M60" s="56"/>
      <c r="N60" s="56"/>
      <c r="O60" s="56"/>
      <c r="P60" s="56"/>
    </row>
    <row r="61" spans="1:16" ht="15" hidden="1" customHeight="1">
      <c r="A61" s="11" t="s">
        <v>5</v>
      </c>
      <c r="B61" s="38">
        <v>0</v>
      </c>
      <c r="C61" s="44"/>
      <c r="D61" s="4"/>
      <c r="E61" s="4"/>
      <c r="F61" s="1"/>
      <c r="G61" s="4"/>
      <c r="H61" s="56"/>
      <c r="I61" s="56"/>
      <c r="J61" s="56"/>
      <c r="K61" s="56"/>
      <c r="L61" s="56"/>
      <c r="M61" s="56"/>
      <c r="N61" s="56"/>
      <c r="O61" s="56"/>
      <c r="P61" s="56"/>
    </row>
    <row r="62" spans="1:16" ht="15" hidden="1" customHeight="1">
      <c r="A62" s="11" t="s">
        <v>6</v>
      </c>
      <c r="B62" s="38">
        <v>0</v>
      </c>
      <c r="C62" s="44"/>
      <c r="D62" s="4"/>
      <c r="E62" s="4"/>
      <c r="F62" s="1"/>
      <c r="G62" s="4"/>
      <c r="H62" s="56"/>
      <c r="I62" s="56"/>
      <c r="J62" s="56"/>
      <c r="K62" s="56"/>
      <c r="L62" s="56"/>
      <c r="M62" s="56"/>
      <c r="N62" s="56"/>
      <c r="O62" s="56"/>
      <c r="P62" s="56"/>
    </row>
    <row r="63" spans="1:16" ht="15" hidden="1" customHeight="1">
      <c r="A63" s="11" t="s">
        <v>7</v>
      </c>
      <c r="B63" s="38">
        <v>0</v>
      </c>
      <c r="C63" s="44"/>
      <c r="D63" s="4"/>
      <c r="E63" s="4"/>
      <c r="F63" s="1"/>
      <c r="G63" s="4"/>
      <c r="H63" s="56"/>
      <c r="I63" s="56"/>
      <c r="J63" s="56"/>
      <c r="K63" s="56"/>
      <c r="L63" s="56"/>
      <c r="M63" s="56"/>
      <c r="N63" s="56"/>
      <c r="O63" s="56"/>
      <c r="P63" s="56"/>
    </row>
    <row r="64" spans="1:16" ht="15" hidden="1" customHeight="1">
      <c r="A64" s="11" t="s">
        <v>8</v>
      </c>
      <c r="B64" s="38">
        <v>0</v>
      </c>
      <c r="C64" s="44"/>
      <c r="D64" s="4"/>
      <c r="E64" s="4"/>
      <c r="F64" s="1"/>
      <c r="G64" s="4"/>
      <c r="H64" s="56"/>
      <c r="I64" s="56"/>
      <c r="J64" s="56"/>
      <c r="K64" s="56"/>
      <c r="L64" s="56"/>
      <c r="M64" s="56"/>
      <c r="N64" s="56"/>
      <c r="O64" s="56"/>
      <c r="P64" s="56"/>
    </row>
    <row r="65" spans="1:16" ht="15" hidden="1" customHeight="1">
      <c r="A65" s="11" t="s">
        <v>9</v>
      </c>
      <c r="B65" s="38">
        <v>0</v>
      </c>
      <c r="C65" s="44"/>
      <c r="D65" s="4"/>
      <c r="E65" s="4"/>
      <c r="F65" s="1"/>
      <c r="G65" s="4"/>
      <c r="H65" s="56"/>
      <c r="I65" s="56"/>
      <c r="J65" s="56"/>
      <c r="K65" s="56"/>
      <c r="L65" s="56"/>
      <c r="M65" s="56"/>
      <c r="N65" s="56"/>
      <c r="O65" s="56"/>
      <c r="P65" s="56"/>
    </row>
    <row r="66" spans="1:16" ht="15" hidden="1" customHeight="1">
      <c r="A66" s="11" t="s">
        <v>10</v>
      </c>
      <c r="B66" s="38">
        <v>0</v>
      </c>
      <c r="C66" s="44"/>
      <c r="D66" s="4"/>
      <c r="E66" s="4"/>
      <c r="F66" s="1"/>
      <c r="G66" s="4"/>
      <c r="H66" s="56"/>
      <c r="I66" s="56"/>
      <c r="J66" s="56"/>
      <c r="K66" s="56"/>
      <c r="L66" s="56"/>
      <c r="M66" s="56"/>
      <c r="N66" s="56"/>
      <c r="O66" s="56"/>
      <c r="P66" s="56"/>
    </row>
    <row r="67" spans="1:16" ht="15" hidden="1" customHeight="1">
      <c r="A67" s="11" t="s">
        <v>11</v>
      </c>
      <c r="B67" s="38">
        <v>0</v>
      </c>
      <c r="C67" s="44"/>
      <c r="D67" s="4"/>
      <c r="E67" s="4"/>
      <c r="F67" s="1"/>
      <c r="G67" s="4"/>
      <c r="H67" s="56"/>
      <c r="I67" s="56"/>
      <c r="J67" s="56"/>
      <c r="K67" s="56"/>
      <c r="L67" s="56"/>
      <c r="M67" s="56"/>
      <c r="N67" s="56"/>
      <c r="O67" s="56"/>
      <c r="P67" s="56"/>
    </row>
    <row r="68" spans="1:16" ht="15" hidden="1" customHeight="1">
      <c r="A68" s="11" t="s">
        <v>12</v>
      </c>
      <c r="B68" s="38">
        <v>0</v>
      </c>
      <c r="C68" s="44"/>
      <c r="D68" s="4"/>
      <c r="E68" s="4"/>
      <c r="F68" s="1"/>
      <c r="G68" s="4"/>
      <c r="H68" s="56"/>
      <c r="I68" s="56"/>
      <c r="J68" s="56"/>
      <c r="K68" s="56"/>
      <c r="L68" s="56"/>
      <c r="M68" s="56"/>
      <c r="N68" s="56"/>
      <c r="O68" s="56"/>
      <c r="P68" s="56"/>
    </row>
    <row r="69" spans="1:16" ht="15" hidden="1" customHeight="1">
      <c r="A69" s="11" t="s">
        <v>13</v>
      </c>
      <c r="B69" s="38">
        <v>0</v>
      </c>
      <c r="C69" s="44"/>
      <c r="D69" s="4"/>
      <c r="E69" s="4"/>
      <c r="F69" s="1"/>
      <c r="G69" s="4"/>
      <c r="H69" s="56"/>
      <c r="I69" s="56"/>
      <c r="J69" s="56"/>
      <c r="K69" s="56"/>
      <c r="L69" s="56"/>
      <c r="M69" s="56"/>
      <c r="N69" s="56"/>
      <c r="O69" s="56"/>
      <c r="P69" s="56"/>
    </row>
    <row r="70" spans="1:16" ht="15" hidden="1" customHeight="1">
      <c r="A70" s="11" t="s">
        <v>14</v>
      </c>
      <c r="B70" s="38">
        <v>0</v>
      </c>
      <c r="C70" s="44"/>
      <c r="D70" s="4"/>
      <c r="E70" s="4"/>
      <c r="F70" s="1"/>
      <c r="G70" s="4"/>
      <c r="H70" s="56"/>
      <c r="I70" s="56"/>
      <c r="J70" s="56"/>
      <c r="K70" s="56"/>
      <c r="L70" s="56"/>
      <c r="M70" s="56"/>
      <c r="N70" s="56"/>
      <c r="O70" s="56"/>
      <c r="P70" s="56"/>
    </row>
    <row r="71" spans="1:16" ht="15" hidden="1" customHeight="1">
      <c r="A71" s="11" t="s">
        <v>15</v>
      </c>
      <c r="B71" s="38">
        <v>0</v>
      </c>
      <c r="C71" s="44"/>
      <c r="D71" s="4"/>
      <c r="E71" s="4"/>
      <c r="F71" s="1"/>
      <c r="G71" s="4"/>
      <c r="H71" s="56"/>
      <c r="I71" s="56"/>
      <c r="J71" s="56"/>
      <c r="K71" s="56"/>
      <c r="L71" s="56"/>
      <c r="M71" s="56"/>
      <c r="N71" s="56"/>
      <c r="O71" s="56"/>
      <c r="P71" s="56"/>
    </row>
    <row r="72" spans="1:16" ht="15" hidden="1" customHeight="1">
      <c r="A72" s="11" t="s">
        <v>16</v>
      </c>
      <c r="B72" s="38">
        <v>0</v>
      </c>
      <c r="C72" s="44"/>
      <c r="D72" s="4"/>
      <c r="E72" s="4"/>
      <c r="F72" s="1"/>
      <c r="G72" s="4"/>
      <c r="H72" s="56"/>
      <c r="I72" s="56"/>
      <c r="J72" s="56"/>
      <c r="K72" s="56"/>
      <c r="L72" s="56"/>
      <c r="M72" s="56"/>
      <c r="N72" s="56"/>
      <c r="O72" s="56"/>
      <c r="P72" s="56"/>
    </row>
    <row r="73" spans="1:16" ht="15" hidden="1" customHeight="1">
      <c r="A73" s="11" t="s">
        <v>17</v>
      </c>
      <c r="B73" s="38">
        <v>0</v>
      </c>
      <c r="C73" s="44"/>
      <c r="D73" s="4"/>
      <c r="E73" s="4"/>
      <c r="F73" s="1"/>
      <c r="G73" s="4"/>
      <c r="H73" s="56"/>
      <c r="I73" s="56"/>
      <c r="J73" s="56"/>
      <c r="K73" s="56"/>
      <c r="L73" s="56"/>
      <c r="M73" s="56"/>
      <c r="N73" s="56"/>
      <c r="O73" s="56"/>
      <c r="P73" s="56"/>
    </row>
    <row r="74" spans="1:16" ht="15" hidden="1" customHeight="1">
      <c r="A74" s="11" t="s">
        <v>18</v>
      </c>
      <c r="B74" s="38">
        <v>0</v>
      </c>
      <c r="C74" s="44"/>
      <c r="D74" s="4"/>
      <c r="E74" s="4"/>
      <c r="F74" s="1"/>
      <c r="G74" s="4"/>
      <c r="H74" s="56"/>
      <c r="I74" s="56"/>
      <c r="J74" s="56"/>
      <c r="K74" s="56"/>
      <c r="L74" s="56"/>
      <c r="M74" s="56"/>
      <c r="N74" s="56"/>
      <c r="O74" s="56"/>
      <c r="P74" s="56"/>
    </row>
    <row r="75" spans="1:16" ht="15" hidden="1" customHeight="1">
      <c r="A75" s="11" t="s">
        <v>19</v>
      </c>
      <c r="B75" s="38">
        <v>0</v>
      </c>
      <c r="C75" s="44"/>
      <c r="D75" s="4"/>
      <c r="E75" s="4"/>
      <c r="F75" s="1"/>
      <c r="G75" s="4"/>
      <c r="H75" s="56"/>
      <c r="I75" s="56"/>
      <c r="J75" s="56"/>
      <c r="K75" s="56"/>
      <c r="L75" s="56"/>
      <c r="M75" s="56"/>
      <c r="N75" s="56"/>
      <c r="O75" s="56"/>
      <c r="P75" s="56"/>
    </row>
    <row r="76" spans="1:16" ht="15" hidden="1" customHeight="1">
      <c r="A76" s="11" t="s">
        <v>20</v>
      </c>
      <c r="B76" s="38">
        <v>0</v>
      </c>
      <c r="C76" s="44"/>
      <c r="D76" s="4"/>
      <c r="E76" s="4"/>
      <c r="F76" s="1"/>
      <c r="G76" s="4"/>
      <c r="H76" s="56"/>
      <c r="I76" s="56"/>
      <c r="J76" s="56"/>
      <c r="K76" s="56"/>
      <c r="L76" s="56"/>
      <c r="M76" s="56"/>
      <c r="N76" s="56"/>
      <c r="O76" s="56"/>
      <c r="P76" s="56"/>
    </row>
    <row r="77" spans="1:16" ht="15" hidden="1" customHeight="1">
      <c r="A77" s="11" t="s">
        <v>21</v>
      </c>
      <c r="B77" s="38">
        <v>0</v>
      </c>
      <c r="C77" s="44"/>
      <c r="D77" s="4"/>
      <c r="E77" s="4"/>
      <c r="F77" s="1"/>
      <c r="G77" s="4"/>
      <c r="H77" s="56"/>
      <c r="I77" s="56"/>
      <c r="J77" s="56"/>
      <c r="K77" s="56"/>
      <c r="L77" s="56"/>
      <c r="M77" s="56"/>
      <c r="N77" s="56"/>
      <c r="O77" s="56"/>
      <c r="P77" s="56"/>
    </row>
    <row r="78" spans="1:16" ht="15" hidden="1" customHeight="1">
      <c r="A78" s="11" t="s">
        <v>22</v>
      </c>
      <c r="B78" s="38">
        <v>0</v>
      </c>
      <c r="C78" s="44"/>
      <c r="D78" s="4"/>
      <c r="E78" s="4"/>
      <c r="F78" s="1"/>
      <c r="G78" s="4"/>
      <c r="H78" s="56"/>
      <c r="I78" s="56"/>
      <c r="J78" s="56"/>
      <c r="K78" s="56"/>
      <c r="L78" s="56"/>
      <c r="M78" s="56"/>
      <c r="N78" s="56"/>
      <c r="O78" s="56"/>
      <c r="P78" s="56"/>
    </row>
    <row r="79" spans="1:16" ht="15" hidden="1" customHeight="1">
      <c r="A79" s="11" t="s">
        <v>23</v>
      </c>
      <c r="B79" s="38">
        <v>0</v>
      </c>
      <c r="C79" s="44"/>
      <c r="D79" s="4"/>
      <c r="E79" s="4"/>
      <c r="F79" s="1"/>
      <c r="G79" s="4"/>
      <c r="H79" s="56"/>
      <c r="I79" s="56"/>
      <c r="J79" s="56"/>
      <c r="K79" s="56"/>
      <c r="L79" s="56"/>
      <c r="M79" s="56"/>
      <c r="N79" s="56"/>
      <c r="O79" s="56"/>
      <c r="P79" s="56"/>
    </row>
    <row r="80" spans="1:16" ht="15" hidden="1" customHeight="1">
      <c r="A80" s="11" t="s">
        <v>24</v>
      </c>
      <c r="B80" s="38">
        <v>0</v>
      </c>
      <c r="C80" s="44"/>
      <c r="D80" s="4"/>
      <c r="E80" s="4"/>
      <c r="F80" s="1"/>
      <c r="G80" s="4"/>
      <c r="H80" s="56"/>
      <c r="I80" s="56"/>
      <c r="J80" s="56"/>
      <c r="K80" s="56"/>
      <c r="L80" s="56"/>
      <c r="M80" s="56"/>
      <c r="N80" s="56"/>
      <c r="O80" s="56"/>
      <c r="P80" s="56"/>
    </row>
    <row r="81" spans="1:16" ht="15" hidden="1" customHeight="1">
      <c r="A81" s="11" t="s">
        <v>25</v>
      </c>
      <c r="B81" s="38">
        <v>0</v>
      </c>
      <c r="C81" s="44"/>
      <c r="D81" s="4"/>
      <c r="E81" s="4"/>
      <c r="F81" s="1"/>
      <c r="G81" s="4"/>
      <c r="H81" s="56"/>
      <c r="I81" s="56"/>
      <c r="J81" s="56"/>
      <c r="K81" s="56"/>
      <c r="L81" s="56"/>
      <c r="M81" s="56"/>
      <c r="N81" s="56"/>
      <c r="O81" s="56"/>
      <c r="P81" s="56"/>
    </row>
    <row r="82" spans="1:16" ht="15" hidden="1" customHeight="1">
      <c r="A82" s="11" t="s">
        <v>26</v>
      </c>
      <c r="B82" s="38">
        <v>0</v>
      </c>
      <c r="C82" s="44"/>
      <c r="D82" s="4"/>
      <c r="E82" s="4"/>
      <c r="F82" s="1"/>
      <c r="G82" s="4"/>
      <c r="H82" s="56"/>
      <c r="I82" s="56"/>
      <c r="J82" s="56"/>
      <c r="K82" s="56"/>
      <c r="L82" s="56"/>
      <c r="M82" s="56"/>
      <c r="N82" s="56"/>
      <c r="O82" s="56"/>
      <c r="P82" s="56"/>
    </row>
    <row r="83" spans="1:16" ht="15" hidden="1" customHeight="1">
      <c r="A83" s="11" t="s">
        <v>27</v>
      </c>
      <c r="B83" s="38">
        <v>0</v>
      </c>
      <c r="C83" s="44"/>
      <c r="D83" s="4"/>
      <c r="E83" s="4"/>
      <c r="F83" s="1"/>
      <c r="G83" s="4"/>
      <c r="H83" s="56"/>
      <c r="I83" s="56"/>
      <c r="J83" s="56"/>
      <c r="K83" s="56"/>
      <c r="L83" s="56"/>
      <c r="M83" s="56"/>
      <c r="N83" s="56"/>
      <c r="O83" s="56"/>
      <c r="P83" s="56"/>
    </row>
    <row r="84" spans="1:16" ht="15" hidden="1" customHeight="1">
      <c r="A84" s="11" t="s">
        <v>28</v>
      </c>
      <c r="B84" s="38">
        <v>0</v>
      </c>
      <c r="C84" s="44"/>
      <c r="D84" s="4"/>
      <c r="E84" s="4"/>
      <c r="F84" s="1"/>
      <c r="G84" s="4"/>
      <c r="H84" s="56"/>
      <c r="I84" s="56"/>
      <c r="J84" s="56"/>
      <c r="K84" s="56"/>
      <c r="L84" s="56"/>
      <c r="M84" s="56"/>
      <c r="N84" s="56"/>
      <c r="O84" s="56"/>
      <c r="P84" s="56"/>
    </row>
    <row r="85" spans="1:16" ht="15" hidden="1" customHeight="1">
      <c r="A85" s="11" t="s">
        <v>29</v>
      </c>
      <c r="B85" s="38">
        <v>0</v>
      </c>
      <c r="C85" s="44"/>
      <c r="D85" s="4"/>
      <c r="E85" s="4"/>
      <c r="F85" s="1"/>
      <c r="G85" s="4"/>
      <c r="H85" s="56"/>
      <c r="I85" s="56"/>
      <c r="J85" s="56"/>
      <c r="K85" s="56"/>
      <c r="L85" s="56"/>
      <c r="M85" s="56"/>
      <c r="N85" s="56"/>
      <c r="O85" s="56"/>
      <c r="P85" s="56"/>
    </row>
    <row r="86" spans="1:16" ht="15" hidden="1" customHeight="1">
      <c r="A86" s="11" t="s">
        <v>30</v>
      </c>
      <c r="B86" s="38">
        <v>0</v>
      </c>
      <c r="C86" s="44"/>
      <c r="D86" s="4"/>
      <c r="E86" s="4"/>
      <c r="F86" s="1"/>
      <c r="G86" s="4"/>
      <c r="H86" s="56"/>
      <c r="I86" s="56"/>
      <c r="J86" s="56"/>
      <c r="K86" s="56"/>
      <c r="L86" s="56"/>
      <c r="M86" s="56"/>
      <c r="N86" s="56"/>
      <c r="O86" s="56"/>
      <c r="P86" s="56"/>
    </row>
    <row r="87" spans="1:16" ht="15" hidden="1" customHeight="1">
      <c r="A87" s="12" t="s">
        <v>31</v>
      </c>
      <c r="B87" s="39">
        <v>0</v>
      </c>
      <c r="C87" s="44"/>
      <c r="D87" s="4"/>
      <c r="E87" s="4"/>
      <c r="F87" s="1"/>
      <c r="G87" s="4"/>
      <c r="H87" s="56"/>
      <c r="I87" s="56"/>
      <c r="J87" s="56"/>
      <c r="K87" s="56"/>
      <c r="L87" s="56"/>
      <c r="M87" s="56"/>
      <c r="N87" s="56"/>
      <c r="O87" s="56"/>
      <c r="P87" s="56"/>
    </row>
    <row r="88" spans="1:16">
      <c r="A88" s="13" t="s">
        <v>32</v>
      </c>
      <c r="B88" s="40">
        <v>210539</v>
      </c>
      <c r="C88" s="45">
        <f>E88-D88-1</f>
        <v>246203</v>
      </c>
      <c r="D88" s="21">
        <f>ROUND(E88*5%,0)</f>
        <v>12958</v>
      </c>
      <c r="E88" s="22">
        <f>ROUND(G88*F88,0)</f>
        <v>259162</v>
      </c>
      <c r="F88" s="49">
        <f>F95</f>
        <v>0.87</v>
      </c>
      <c r="G88" s="33">
        <f>ROUND(((M88*J88+N88*K88)*I88*L88+(O88*J88+P88*K88)*I88)*12,0)</f>
        <v>297887</v>
      </c>
      <c r="H88" s="24">
        <v>12</v>
      </c>
      <c r="I88" s="61">
        <f>I95</f>
        <v>8.66</v>
      </c>
      <c r="J88" s="24">
        <f>J95</f>
        <v>33</v>
      </c>
      <c r="K88" s="24">
        <f>K95</f>
        <v>18</v>
      </c>
      <c r="L88" s="61">
        <f>L95</f>
        <v>0.5</v>
      </c>
      <c r="M88" s="24">
        <v>99</v>
      </c>
      <c r="N88" s="24">
        <v>36</v>
      </c>
      <c r="O88" s="24">
        <v>15</v>
      </c>
      <c r="P88" s="24">
        <v>23</v>
      </c>
    </row>
    <row r="89" spans="1:16">
      <c r="A89" s="13" t="s">
        <v>33</v>
      </c>
      <c r="B89" s="40">
        <v>217346</v>
      </c>
      <c r="C89" s="45">
        <v>145584</v>
      </c>
      <c r="D89" s="21">
        <f>ROUND(E89*5%,0)</f>
        <v>7662</v>
      </c>
      <c r="E89" s="22">
        <f>ROUND(G89*F89,0)</f>
        <v>153245</v>
      </c>
      <c r="F89" s="49">
        <f>F95</f>
        <v>0.87</v>
      </c>
      <c r="G89" s="33">
        <f t="shared" ref="G89:G90" si="1">ROUND(((M89*J89+N89*K89)*I89*L89+(O89*J89+P89*K89)*I89)*12,0)</f>
        <v>176144</v>
      </c>
      <c r="H89" s="24">
        <v>12</v>
      </c>
      <c r="I89" s="61">
        <f>I95</f>
        <v>8.66</v>
      </c>
      <c r="J89" s="24">
        <f>J95</f>
        <v>33</v>
      </c>
      <c r="K89" s="24">
        <f>K95</f>
        <v>18</v>
      </c>
      <c r="L89" s="61">
        <f>L95</f>
        <v>0.5</v>
      </c>
      <c r="M89" s="24">
        <v>68</v>
      </c>
      <c r="N89" s="24">
        <v>15</v>
      </c>
      <c r="O89" s="24">
        <v>10</v>
      </c>
      <c r="P89" s="24">
        <v>6</v>
      </c>
    </row>
    <row r="90" spans="1:16">
      <c r="A90" s="13" t="s">
        <v>34</v>
      </c>
      <c r="B90" s="40">
        <v>99175</v>
      </c>
      <c r="C90" s="45">
        <f>E90-D90-2</f>
        <v>48827</v>
      </c>
      <c r="D90" s="21">
        <f>ROUND(E90*5%,0)</f>
        <v>2570</v>
      </c>
      <c r="E90" s="22">
        <f>ROUND(G90*F90,0)</f>
        <v>51399</v>
      </c>
      <c r="F90" s="49">
        <f>F95</f>
        <v>0.87</v>
      </c>
      <c r="G90" s="33">
        <f t="shared" si="1"/>
        <v>59079</v>
      </c>
      <c r="H90" s="24">
        <v>12</v>
      </c>
      <c r="I90" s="61">
        <f>I95</f>
        <v>8.66</v>
      </c>
      <c r="J90" s="24">
        <f>J95</f>
        <v>33</v>
      </c>
      <c r="K90" s="24">
        <f>K95</f>
        <v>18</v>
      </c>
      <c r="L90" s="61">
        <f>L95</f>
        <v>0.5</v>
      </c>
      <c r="M90" s="24">
        <v>21</v>
      </c>
      <c r="N90" s="24">
        <v>19</v>
      </c>
      <c r="O90" s="24">
        <v>1</v>
      </c>
      <c r="P90" s="24">
        <v>1</v>
      </c>
    </row>
    <row r="91" spans="1:16" ht="15" hidden="1" customHeight="1">
      <c r="A91" s="13" t="s">
        <v>35</v>
      </c>
      <c r="B91" s="40">
        <v>0</v>
      </c>
      <c r="C91" s="45"/>
      <c r="D91" s="21"/>
      <c r="E91" s="22"/>
      <c r="F91" s="14"/>
      <c r="G91" s="14"/>
      <c r="H91" s="25"/>
      <c r="I91" s="62"/>
      <c r="J91" s="25"/>
      <c r="K91" s="25"/>
      <c r="L91" s="62"/>
      <c r="M91" s="25"/>
      <c r="N91" s="25"/>
      <c r="O91" s="25"/>
      <c r="P91" s="25"/>
    </row>
    <row r="92" spans="1:16" ht="15" hidden="1" customHeight="1">
      <c r="A92" s="13" t="s">
        <v>36</v>
      </c>
      <c r="B92" s="40">
        <v>0</v>
      </c>
      <c r="C92" s="45"/>
      <c r="D92" s="21"/>
      <c r="E92" s="22"/>
      <c r="F92" s="14"/>
      <c r="G92" s="14"/>
      <c r="H92" s="25"/>
      <c r="I92" s="62"/>
      <c r="J92" s="25"/>
      <c r="K92" s="25"/>
      <c r="L92" s="62"/>
      <c r="M92" s="25"/>
      <c r="N92" s="25"/>
      <c r="O92" s="25"/>
      <c r="P92" s="25"/>
    </row>
    <row r="93" spans="1:16">
      <c r="A93" s="30" t="s">
        <v>37</v>
      </c>
      <c r="B93" s="41">
        <v>527060</v>
      </c>
      <c r="C93" s="46">
        <f>SUM(C88:C90)</f>
        <v>440614</v>
      </c>
      <c r="D93" s="26">
        <f>SUM(D88:D90)</f>
        <v>23190</v>
      </c>
      <c r="E93" s="26">
        <f>SUM(E88:E90)</f>
        <v>463806</v>
      </c>
      <c r="F93" s="58">
        <f>F95</f>
        <v>0.87</v>
      </c>
      <c r="G93" s="34">
        <f>SUM(G88:G90)</f>
        <v>533110</v>
      </c>
      <c r="H93" s="28">
        <v>12</v>
      </c>
      <c r="I93" s="27">
        <f>I95</f>
        <v>8.66</v>
      </c>
      <c r="J93" s="28">
        <f>J95</f>
        <v>33</v>
      </c>
      <c r="K93" s="28">
        <f>K95</f>
        <v>18</v>
      </c>
      <c r="L93" s="27">
        <f>L95</f>
        <v>0.5</v>
      </c>
      <c r="M93" s="26">
        <f>SUM(M88:M90)</f>
        <v>188</v>
      </c>
      <c r="N93" s="26">
        <f>SUM(N88:N90)</f>
        <v>70</v>
      </c>
      <c r="O93" s="26">
        <f>SUM(O88:O90)</f>
        <v>26</v>
      </c>
      <c r="P93" s="26">
        <f>SUM(P88:P90)</f>
        <v>30</v>
      </c>
    </row>
    <row r="94" spans="1:16">
      <c r="A94" s="31" t="s">
        <v>38</v>
      </c>
      <c r="B94" s="40">
        <v>6096</v>
      </c>
      <c r="C94" s="46">
        <f>D95-1</f>
        <v>23189</v>
      </c>
      <c r="D94" s="23"/>
      <c r="E94" s="23"/>
      <c r="F94" s="14"/>
      <c r="G94" s="35"/>
      <c r="H94" s="25"/>
      <c r="I94" s="62"/>
      <c r="J94" s="25"/>
      <c r="K94" s="25"/>
      <c r="L94" s="62"/>
      <c r="M94" s="25"/>
      <c r="N94" s="25"/>
      <c r="O94" s="25"/>
      <c r="P94" s="25"/>
    </row>
    <row r="95" spans="1:16">
      <c r="A95" s="30" t="s">
        <v>39</v>
      </c>
      <c r="B95" s="41">
        <v>533156</v>
      </c>
      <c r="C95" s="46">
        <f>C93+C94</f>
        <v>463803</v>
      </c>
      <c r="D95" s="26">
        <f>D93</f>
        <v>23190</v>
      </c>
      <c r="E95" s="26">
        <f>E93</f>
        <v>463806</v>
      </c>
      <c r="F95" s="15">
        <v>0.87</v>
      </c>
      <c r="G95" s="34">
        <f>G93</f>
        <v>533110</v>
      </c>
      <c r="H95" s="28">
        <v>12</v>
      </c>
      <c r="I95" s="63">
        <v>8.66</v>
      </c>
      <c r="J95" s="64">
        <v>33</v>
      </c>
      <c r="K95" s="64">
        <v>18</v>
      </c>
      <c r="L95" s="65">
        <v>0.5</v>
      </c>
      <c r="M95" s="26">
        <f>M93</f>
        <v>188</v>
      </c>
      <c r="N95" s="26">
        <f>N93</f>
        <v>70</v>
      </c>
      <c r="O95" s="26">
        <f>O93</f>
        <v>26</v>
      </c>
      <c r="P95" s="26">
        <f>P93</f>
        <v>30</v>
      </c>
    </row>
    <row r="96" spans="1:16" s="68" customFormat="1">
      <c r="A96" s="8" t="s">
        <v>49</v>
      </c>
      <c r="B96" s="78"/>
      <c r="C96" s="72"/>
      <c r="D96" s="72"/>
      <c r="E96" s="72"/>
      <c r="F96" s="75"/>
      <c r="G96" s="73"/>
      <c r="H96" s="74"/>
      <c r="I96" s="75"/>
      <c r="J96" s="76"/>
      <c r="K96" s="76"/>
      <c r="L96" s="77"/>
      <c r="M96" s="72"/>
      <c r="N96" s="72"/>
      <c r="O96" s="72"/>
      <c r="P96" s="72"/>
    </row>
    <row r="97" spans="1:16" ht="17.25" customHeight="1">
      <c r="C97" s="85">
        <v>533107</v>
      </c>
    </row>
    <row r="98" spans="1:16" ht="23.25" customHeight="1">
      <c r="A98" s="81" t="s">
        <v>73</v>
      </c>
    </row>
    <row r="99" spans="1:16" ht="15" customHeight="1">
      <c r="A99" s="93" t="s">
        <v>0</v>
      </c>
      <c r="B99" s="96" t="s">
        <v>41</v>
      </c>
      <c r="C99" s="99" t="s">
        <v>40</v>
      </c>
      <c r="D99" s="102" t="s">
        <v>1</v>
      </c>
      <c r="E99" s="102"/>
      <c r="F99" s="103" t="s">
        <v>50</v>
      </c>
      <c r="G99" s="106" t="s">
        <v>58</v>
      </c>
      <c r="H99" s="87" t="s">
        <v>42</v>
      </c>
      <c r="I99" s="87" t="s">
        <v>60</v>
      </c>
      <c r="J99" s="109" t="s">
        <v>57</v>
      </c>
      <c r="K99" s="109"/>
      <c r="L99" s="87" t="s">
        <v>48</v>
      </c>
      <c r="M99" s="90" t="s">
        <v>44</v>
      </c>
      <c r="N99" s="90"/>
      <c r="O99" s="90"/>
      <c r="P99" s="90"/>
    </row>
    <row r="100" spans="1:16" ht="33.75" customHeight="1">
      <c r="A100" s="94"/>
      <c r="B100" s="97"/>
      <c r="C100" s="100"/>
      <c r="D100" s="50" t="s">
        <v>43</v>
      </c>
      <c r="E100" s="50" t="s">
        <v>61</v>
      </c>
      <c r="F100" s="104"/>
      <c r="G100" s="107"/>
      <c r="H100" s="88"/>
      <c r="I100" s="88"/>
      <c r="J100" s="109"/>
      <c r="K100" s="109"/>
      <c r="L100" s="88"/>
      <c r="M100" s="91" t="s">
        <v>46</v>
      </c>
      <c r="N100" s="87" t="s">
        <v>63</v>
      </c>
      <c r="O100" s="91" t="s">
        <v>45</v>
      </c>
      <c r="P100" s="87" t="s">
        <v>64</v>
      </c>
    </row>
    <row r="101" spans="1:16" ht="45" customHeight="1">
      <c r="A101" s="95"/>
      <c r="B101" s="98"/>
      <c r="C101" s="101"/>
      <c r="D101" s="17"/>
      <c r="E101" s="17"/>
      <c r="F101" s="105"/>
      <c r="G101" s="108"/>
      <c r="H101" s="89"/>
      <c r="I101" s="88"/>
      <c r="J101" s="55" t="s">
        <v>69</v>
      </c>
      <c r="K101" s="55" t="s">
        <v>70</v>
      </c>
      <c r="L101" s="89"/>
      <c r="M101" s="92"/>
      <c r="N101" s="89"/>
      <c r="O101" s="92"/>
      <c r="P101" s="89"/>
    </row>
    <row r="102" spans="1:16" ht="16.5">
      <c r="A102" s="9"/>
      <c r="B102" s="36" t="s">
        <v>51</v>
      </c>
      <c r="C102" s="42" t="s">
        <v>52</v>
      </c>
      <c r="D102" s="4"/>
      <c r="E102" s="4"/>
      <c r="F102" s="7"/>
      <c r="G102" s="49"/>
      <c r="H102" s="56"/>
      <c r="I102" s="57" t="s">
        <v>59</v>
      </c>
      <c r="J102" s="86" t="s">
        <v>47</v>
      </c>
      <c r="K102" s="86"/>
      <c r="L102" s="58">
        <v>0.5</v>
      </c>
      <c r="M102" s="58" t="s">
        <v>53</v>
      </c>
      <c r="N102" s="58" t="s">
        <v>54</v>
      </c>
      <c r="O102" s="58" t="s">
        <v>55</v>
      </c>
      <c r="P102" s="58" t="s">
        <v>56</v>
      </c>
    </row>
    <row r="103" spans="1:16">
      <c r="A103" s="10" t="s">
        <v>2</v>
      </c>
      <c r="B103" s="37">
        <v>2</v>
      </c>
      <c r="C103" s="43">
        <v>3</v>
      </c>
      <c r="D103" s="5">
        <v>4</v>
      </c>
      <c r="E103" s="5">
        <v>5</v>
      </c>
      <c r="F103" s="5">
        <v>6</v>
      </c>
      <c r="G103" s="5">
        <v>7</v>
      </c>
      <c r="H103" s="59">
        <v>8</v>
      </c>
      <c r="I103" s="60">
        <v>9</v>
      </c>
      <c r="J103" s="60">
        <v>10</v>
      </c>
      <c r="K103" s="60">
        <v>11</v>
      </c>
      <c r="L103" s="60">
        <v>12</v>
      </c>
      <c r="M103" s="60">
        <v>13</v>
      </c>
      <c r="N103" s="60">
        <v>14</v>
      </c>
      <c r="O103" s="70">
        <v>15</v>
      </c>
      <c r="P103" s="60">
        <v>16</v>
      </c>
    </row>
    <row r="104" spans="1:16" ht="15" hidden="1" customHeight="1">
      <c r="A104" s="11" t="s">
        <v>3</v>
      </c>
      <c r="B104" s="38">
        <v>0</v>
      </c>
      <c r="C104" s="44"/>
      <c r="D104" s="4"/>
      <c r="E104" s="4"/>
      <c r="F104" s="1"/>
      <c r="G104" s="4"/>
      <c r="H104" s="56"/>
      <c r="I104" s="56"/>
      <c r="J104" s="56"/>
      <c r="K104" s="56"/>
      <c r="L104" s="56"/>
      <c r="M104" s="56"/>
      <c r="N104" s="56"/>
      <c r="O104" s="56"/>
      <c r="P104" s="56"/>
    </row>
    <row r="105" spans="1:16" ht="15" hidden="1" customHeight="1">
      <c r="A105" s="11" t="s">
        <v>4</v>
      </c>
      <c r="B105" s="38">
        <v>0</v>
      </c>
      <c r="C105" s="44"/>
      <c r="D105" s="4"/>
      <c r="E105" s="4"/>
      <c r="F105" s="1"/>
      <c r="G105" s="4"/>
      <c r="H105" s="56"/>
      <c r="I105" s="56"/>
      <c r="J105" s="56"/>
      <c r="K105" s="56"/>
      <c r="L105" s="56"/>
      <c r="M105" s="56"/>
      <c r="N105" s="56"/>
      <c r="O105" s="56"/>
      <c r="P105" s="56"/>
    </row>
    <row r="106" spans="1:16" ht="31.5" hidden="1" customHeight="1">
      <c r="A106" s="11" t="s">
        <v>5</v>
      </c>
      <c r="B106" s="38">
        <v>0</v>
      </c>
      <c r="C106" s="44"/>
      <c r="D106" s="4"/>
      <c r="E106" s="4"/>
      <c r="F106" s="1"/>
      <c r="G106" s="4"/>
      <c r="H106" s="56"/>
      <c r="I106" s="56"/>
      <c r="J106" s="56"/>
      <c r="K106" s="56"/>
      <c r="L106" s="56"/>
      <c r="M106" s="56"/>
      <c r="N106" s="56"/>
      <c r="O106" s="56"/>
      <c r="P106" s="56"/>
    </row>
    <row r="107" spans="1:16" ht="42" hidden="1" customHeight="1">
      <c r="A107" s="11" t="s">
        <v>6</v>
      </c>
      <c r="B107" s="38">
        <v>0</v>
      </c>
      <c r="C107" s="44"/>
      <c r="D107" s="4"/>
      <c r="E107" s="4"/>
      <c r="F107" s="1"/>
      <c r="G107" s="4"/>
      <c r="H107" s="56"/>
      <c r="I107" s="56"/>
      <c r="J107" s="56"/>
      <c r="K107" s="56"/>
      <c r="L107" s="56"/>
      <c r="M107" s="56"/>
      <c r="N107" s="56"/>
      <c r="O107" s="56"/>
      <c r="P107" s="56"/>
    </row>
    <row r="108" spans="1:16" ht="31.5" hidden="1" customHeight="1">
      <c r="A108" s="11" t="s">
        <v>7</v>
      </c>
      <c r="B108" s="38">
        <v>0</v>
      </c>
      <c r="C108" s="44"/>
      <c r="D108" s="4"/>
      <c r="E108" s="4"/>
      <c r="F108" s="1"/>
      <c r="G108" s="4"/>
      <c r="H108" s="56"/>
      <c r="I108" s="56"/>
      <c r="J108" s="56"/>
      <c r="K108" s="56"/>
      <c r="L108" s="56"/>
      <c r="M108" s="56"/>
      <c r="N108" s="56"/>
      <c r="O108" s="56"/>
      <c r="P108" s="56"/>
    </row>
    <row r="109" spans="1:16" ht="42" hidden="1" customHeight="1">
      <c r="A109" s="11" t="s">
        <v>8</v>
      </c>
      <c r="B109" s="38">
        <v>0</v>
      </c>
      <c r="C109" s="44"/>
      <c r="D109" s="4"/>
      <c r="E109" s="4"/>
      <c r="F109" s="1"/>
      <c r="G109" s="4"/>
      <c r="H109" s="56"/>
      <c r="I109" s="56"/>
      <c r="J109" s="56"/>
      <c r="K109" s="56"/>
      <c r="L109" s="56"/>
      <c r="M109" s="56"/>
      <c r="N109" s="56"/>
      <c r="O109" s="56"/>
      <c r="P109" s="56"/>
    </row>
    <row r="110" spans="1:16" ht="31.5" hidden="1" customHeight="1">
      <c r="A110" s="11" t="s">
        <v>9</v>
      </c>
      <c r="B110" s="38">
        <v>0</v>
      </c>
      <c r="C110" s="44"/>
      <c r="D110" s="4"/>
      <c r="E110" s="4"/>
      <c r="F110" s="1"/>
      <c r="G110" s="4"/>
      <c r="H110" s="56"/>
      <c r="I110" s="56"/>
      <c r="J110" s="56"/>
      <c r="K110" s="56"/>
      <c r="L110" s="56"/>
      <c r="M110" s="56"/>
      <c r="N110" s="56"/>
      <c r="O110" s="56"/>
      <c r="P110" s="56"/>
    </row>
    <row r="111" spans="1:16" ht="42" hidden="1" customHeight="1">
      <c r="A111" s="11" t="s">
        <v>10</v>
      </c>
      <c r="B111" s="38">
        <v>0</v>
      </c>
      <c r="C111" s="44"/>
      <c r="D111" s="4"/>
      <c r="E111" s="4"/>
      <c r="F111" s="1"/>
      <c r="G111" s="4"/>
      <c r="H111" s="56"/>
      <c r="I111" s="56"/>
      <c r="J111" s="56"/>
      <c r="K111" s="56"/>
      <c r="L111" s="56"/>
      <c r="M111" s="56"/>
      <c r="N111" s="56"/>
      <c r="O111" s="56"/>
      <c r="P111" s="56"/>
    </row>
    <row r="112" spans="1:16" ht="42" hidden="1" customHeight="1">
      <c r="A112" s="11" t="s">
        <v>11</v>
      </c>
      <c r="B112" s="38">
        <v>0</v>
      </c>
      <c r="C112" s="44"/>
      <c r="D112" s="4"/>
      <c r="E112" s="4"/>
      <c r="F112" s="1"/>
      <c r="G112" s="4"/>
      <c r="H112" s="56"/>
      <c r="I112" s="56"/>
      <c r="J112" s="56"/>
      <c r="K112" s="56"/>
      <c r="L112" s="56"/>
      <c r="M112" s="56"/>
      <c r="N112" s="56"/>
      <c r="O112" s="56"/>
      <c r="P112" s="56"/>
    </row>
    <row r="113" spans="1:16" ht="31.5" hidden="1" customHeight="1">
      <c r="A113" s="11" t="s">
        <v>12</v>
      </c>
      <c r="B113" s="38">
        <v>0</v>
      </c>
      <c r="C113" s="44"/>
      <c r="D113" s="4"/>
      <c r="E113" s="4"/>
      <c r="F113" s="1"/>
      <c r="G113" s="4"/>
      <c r="H113" s="56"/>
      <c r="I113" s="56"/>
      <c r="J113" s="56"/>
      <c r="K113" s="56"/>
      <c r="L113" s="56"/>
      <c r="M113" s="56"/>
      <c r="N113" s="56"/>
      <c r="O113" s="56"/>
      <c r="P113" s="56"/>
    </row>
    <row r="114" spans="1:16" ht="31.5" hidden="1" customHeight="1">
      <c r="A114" s="11" t="s">
        <v>13</v>
      </c>
      <c r="B114" s="38">
        <v>0</v>
      </c>
      <c r="C114" s="44"/>
      <c r="D114" s="4"/>
      <c r="E114" s="4"/>
      <c r="F114" s="1"/>
      <c r="G114" s="4"/>
      <c r="H114" s="56"/>
      <c r="I114" s="56"/>
      <c r="J114" s="56"/>
      <c r="K114" s="56"/>
      <c r="L114" s="56"/>
      <c r="M114" s="56"/>
      <c r="N114" s="56"/>
      <c r="O114" s="56"/>
      <c r="P114" s="56"/>
    </row>
    <row r="115" spans="1:16" ht="31.5" hidden="1" customHeight="1">
      <c r="A115" s="11" t="s">
        <v>14</v>
      </c>
      <c r="B115" s="38">
        <v>0</v>
      </c>
      <c r="C115" s="44"/>
      <c r="D115" s="4"/>
      <c r="E115" s="4"/>
      <c r="F115" s="1"/>
      <c r="G115" s="4"/>
      <c r="H115" s="56"/>
      <c r="I115" s="56"/>
      <c r="J115" s="56"/>
      <c r="K115" s="56"/>
      <c r="L115" s="56"/>
      <c r="M115" s="56"/>
      <c r="N115" s="56"/>
      <c r="O115" s="56"/>
      <c r="P115" s="56"/>
    </row>
    <row r="116" spans="1:16" ht="31.5" hidden="1" customHeight="1">
      <c r="A116" s="11" t="s">
        <v>15</v>
      </c>
      <c r="B116" s="38">
        <v>0</v>
      </c>
      <c r="C116" s="44"/>
      <c r="D116" s="4"/>
      <c r="E116" s="4"/>
      <c r="F116" s="1"/>
      <c r="G116" s="4"/>
      <c r="H116" s="56"/>
      <c r="I116" s="56"/>
      <c r="J116" s="56"/>
      <c r="K116" s="56"/>
      <c r="L116" s="56"/>
      <c r="M116" s="56"/>
      <c r="N116" s="56"/>
      <c r="O116" s="56"/>
      <c r="P116" s="56"/>
    </row>
    <row r="117" spans="1:16" ht="31.5" hidden="1" customHeight="1">
      <c r="A117" s="11" t="s">
        <v>16</v>
      </c>
      <c r="B117" s="38">
        <v>0</v>
      </c>
      <c r="C117" s="44"/>
      <c r="D117" s="4"/>
      <c r="E117" s="4"/>
      <c r="F117" s="1"/>
      <c r="G117" s="4"/>
      <c r="H117" s="56"/>
      <c r="I117" s="56"/>
      <c r="J117" s="56"/>
      <c r="K117" s="56"/>
      <c r="L117" s="56"/>
      <c r="M117" s="56"/>
      <c r="N117" s="56"/>
      <c r="O117" s="56"/>
      <c r="P117" s="56"/>
    </row>
    <row r="118" spans="1:16" ht="31.5" hidden="1" customHeight="1">
      <c r="A118" s="11" t="s">
        <v>17</v>
      </c>
      <c r="B118" s="38">
        <v>0</v>
      </c>
      <c r="C118" s="44"/>
      <c r="D118" s="4"/>
      <c r="E118" s="4"/>
      <c r="F118" s="1"/>
      <c r="G118" s="4"/>
      <c r="H118" s="56"/>
      <c r="I118" s="56"/>
      <c r="J118" s="56"/>
      <c r="K118" s="56"/>
      <c r="L118" s="56"/>
      <c r="M118" s="56"/>
      <c r="N118" s="56"/>
      <c r="O118" s="56"/>
      <c r="P118" s="56"/>
    </row>
    <row r="119" spans="1:16" ht="42" hidden="1" customHeight="1">
      <c r="A119" s="11" t="s">
        <v>18</v>
      </c>
      <c r="B119" s="38">
        <v>0</v>
      </c>
      <c r="C119" s="44"/>
      <c r="D119" s="4"/>
      <c r="E119" s="4"/>
      <c r="F119" s="1"/>
      <c r="G119" s="4"/>
      <c r="H119" s="56"/>
      <c r="I119" s="56"/>
      <c r="J119" s="56"/>
      <c r="K119" s="56"/>
      <c r="L119" s="56"/>
      <c r="M119" s="56"/>
      <c r="N119" s="56"/>
      <c r="O119" s="56"/>
      <c r="P119" s="56"/>
    </row>
    <row r="120" spans="1:16" ht="31.5" hidden="1" customHeight="1">
      <c r="A120" s="11" t="s">
        <v>19</v>
      </c>
      <c r="B120" s="38">
        <v>0</v>
      </c>
      <c r="C120" s="44"/>
      <c r="D120" s="4"/>
      <c r="E120" s="4"/>
      <c r="F120" s="1"/>
      <c r="G120" s="4"/>
      <c r="H120" s="56"/>
      <c r="I120" s="56"/>
      <c r="J120" s="56"/>
      <c r="K120" s="56"/>
      <c r="L120" s="56"/>
      <c r="M120" s="56"/>
      <c r="N120" s="56"/>
      <c r="O120" s="56"/>
      <c r="P120" s="56"/>
    </row>
    <row r="121" spans="1:16" ht="31.5" hidden="1" customHeight="1">
      <c r="A121" s="11" t="s">
        <v>20</v>
      </c>
      <c r="B121" s="38">
        <v>0</v>
      </c>
      <c r="C121" s="44"/>
      <c r="D121" s="4"/>
      <c r="E121" s="4"/>
      <c r="F121" s="1"/>
      <c r="G121" s="4"/>
      <c r="H121" s="56"/>
      <c r="I121" s="56"/>
      <c r="J121" s="56"/>
      <c r="K121" s="56"/>
      <c r="L121" s="56"/>
      <c r="M121" s="56"/>
      <c r="N121" s="56"/>
      <c r="O121" s="56"/>
      <c r="P121" s="56"/>
    </row>
    <row r="122" spans="1:16" ht="31.5" hidden="1" customHeight="1">
      <c r="A122" s="11" t="s">
        <v>21</v>
      </c>
      <c r="B122" s="38">
        <v>0</v>
      </c>
      <c r="C122" s="44"/>
      <c r="D122" s="4"/>
      <c r="E122" s="4"/>
      <c r="F122" s="1"/>
      <c r="G122" s="4"/>
      <c r="H122" s="56"/>
      <c r="I122" s="56"/>
      <c r="J122" s="56"/>
      <c r="K122" s="56"/>
      <c r="L122" s="56"/>
      <c r="M122" s="56"/>
      <c r="N122" s="56"/>
      <c r="O122" s="56"/>
      <c r="P122" s="56"/>
    </row>
    <row r="123" spans="1:16" ht="31.5" hidden="1" customHeight="1">
      <c r="A123" s="11" t="s">
        <v>22</v>
      </c>
      <c r="B123" s="38">
        <v>0</v>
      </c>
      <c r="C123" s="44"/>
      <c r="D123" s="4"/>
      <c r="E123" s="4"/>
      <c r="F123" s="1"/>
      <c r="G123" s="4"/>
      <c r="H123" s="56"/>
      <c r="I123" s="56"/>
      <c r="J123" s="56"/>
      <c r="K123" s="56"/>
      <c r="L123" s="56"/>
      <c r="M123" s="56"/>
      <c r="N123" s="56"/>
      <c r="O123" s="56"/>
      <c r="P123" s="56"/>
    </row>
    <row r="124" spans="1:16" ht="31.5" hidden="1" customHeight="1">
      <c r="A124" s="11" t="s">
        <v>23</v>
      </c>
      <c r="B124" s="38">
        <v>0</v>
      </c>
      <c r="C124" s="44"/>
      <c r="D124" s="4"/>
      <c r="E124" s="4"/>
      <c r="F124" s="1"/>
      <c r="G124" s="4"/>
      <c r="H124" s="56"/>
      <c r="I124" s="56"/>
      <c r="J124" s="56"/>
      <c r="K124" s="56"/>
      <c r="L124" s="56"/>
      <c r="M124" s="56"/>
      <c r="N124" s="56"/>
      <c r="O124" s="56"/>
      <c r="P124" s="56"/>
    </row>
    <row r="125" spans="1:16" ht="31.5" hidden="1" customHeight="1">
      <c r="A125" s="11" t="s">
        <v>24</v>
      </c>
      <c r="B125" s="38">
        <v>0</v>
      </c>
      <c r="C125" s="44"/>
      <c r="D125" s="4"/>
      <c r="E125" s="4"/>
      <c r="F125" s="1"/>
      <c r="G125" s="4"/>
      <c r="H125" s="56"/>
      <c r="I125" s="56"/>
      <c r="J125" s="56"/>
      <c r="K125" s="56"/>
      <c r="L125" s="56"/>
      <c r="M125" s="56"/>
      <c r="N125" s="56"/>
      <c r="O125" s="56"/>
      <c r="P125" s="56"/>
    </row>
    <row r="126" spans="1:16" ht="31.5" hidden="1" customHeight="1">
      <c r="A126" s="11" t="s">
        <v>25</v>
      </c>
      <c r="B126" s="38">
        <v>0</v>
      </c>
      <c r="C126" s="44"/>
      <c r="D126" s="4"/>
      <c r="E126" s="4"/>
      <c r="F126" s="1"/>
      <c r="G126" s="4"/>
      <c r="H126" s="56"/>
      <c r="I126" s="56"/>
      <c r="J126" s="56"/>
      <c r="K126" s="56"/>
      <c r="L126" s="56"/>
      <c r="M126" s="56"/>
      <c r="N126" s="56"/>
      <c r="O126" s="56"/>
      <c r="P126" s="56"/>
    </row>
    <row r="127" spans="1:16" ht="31.5" hidden="1" customHeight="1">
      <c r="A127" s="11" t="s">
        <v>26</v>
      </c>
      <c r="B127" s="38">
        <v>0</v>
      </c>
      <c r="C127" s="44"/>
      <c r="D127" s="4"/>
      <c r="E127" s="4"/>
      <c r="F127" s="1"/>
      <c r="G127" s="4"/>
      <c r="H127" s="56"/>
      <c r="I127" s="56"/>
      <c r="J127" s="56"/>
      <c r="K127" s="56"/>
      <c r="L127" s="56"/>
      <c r="M127" s="56"/>
      <c r="N127" s="56"/>
      <c r="O127" s="56"/>
      <c r="P127" s="56"/>
    </row>
    <row r="128" spans="1:16" ht="31.5" hidden="1" customHeight="1">
      <c r="A128" s="11" t="s">
        <v>27</v>
      </c>
      <c r="B128" s="38">
        <v>0</v>
      </c>
      <c r="C128" s="44"/>
      <c r="D128" s="4"/>
      <c r="E128" s="4"/>
      <c r="F128" s="1"/>
      <c r="G128" s="4"/>
      <c r="H128" s="56"/>
      <c r="I128" s="56"/>
      <c r="J128" s="56"/>
      <c r="K128" s="56"/>
      <c r="L128" s="56"/>
      <c r="M128" s="56"/>
      <c r="N128" s="56"/>
      <c r="O128" s="56"/>
      <c r="P128" s="56"/>
    </row>
    <row r="129" spans="1:16" ht="31.5" hidden="1" customHeight="1">
      <c r="A129" s="11" t="s">
        <v>28</v>
      </c>
      <c r="B129" s="38">
        <v>0</v>
      </c>
      <c r="C129" s="44"/>
      <c r="D129" s="4"/>
      <c r="E129" s="4"/>
      <c r="F129" s="1"/>
      <c r="G129" s="4"/>
      <c r="H129" s="56"/>
      <c r="I129" s="56"/>
      <c r="J129" s="56"/>
      <c r="K129" s="56"/>
      <c r="L129" s="56"/>
      <c r="M129" s="56"/>
      <c r="N129" s="56"/>
      <c r="O129" s="56"/>
      <c r="P129" s="56"/>
    </row>
    <row r="130" spans="1:16" ht="31.5" hidden="1" customHeight="1">
      <c r="A130" s="11" t="s">
        <v>29</v>
      </c>
      <c r="B130" s="38">
        <v>0</v>
      </c>
      <c r="C130" s="44"/>
      <c r="D130" s="4"/>
      <c r="E130" s="4"/>
      <c r="F130" s="1"/>
      <c r="G130" s="4"/>
      <c r="H130" s="56"/>
      <c r="I130" s="56"/>
      <c r="J130" s="56"/>
      <c r="K130" s="56"/>
      <c r="L130" s="56"/>
      <c r="M130" s="56"/>
      <c r="N130" s="56"/>
      <c r="O130" s="56"/>
      <c r="P130" s="56"/>
    </row>
    <row r="131" spans="1:16" ht="31.5" hidden="1" customHeight="1">
      <c r="A131" s="11" t="s">
        <v>30</v>
      </c>
      <c r="B131" s="38">
        <v>0</v>
      </c>
      <c r="C131" s="44"/>
      <c r="D131" s="4"/>
      <c r="E131" s="4"/>
      <c r="F131" s="1"/>
      <c r="G131" s="4"/>
      <c r="H131" s="56"/>
      <c r="I131" s="56"/>
      <c r="J131" s="56"/>
      <c r="K131" s="56"/>
      <c r="L131" s="56"/>
      <c r="M131" s="56"/>
      <c r="N131" s="56"/>
      <c r="O131" s="56"/>
      <c r="P131" s="56"/>
    </row>
    <row r="132" spans="1:16" ht="42" hidden="1" customHeight="1">
      <c r="A132" s="12" t="s">
        <v>31</v>
      </c>
      <c r="B132" s="39">
        <v>0</v>
      </c>
      <c r="C132" s="44"/>
      <c r="D132" s="4"/>
      <c r="E132" s="4"/>
      <c r="F132" s="1"/>
      <c r="G132" s="4"/>
      <c r="H132" s="56"/>
      <c r="I132" s="56"/>
      <c r="J132" s="56"/>
      <c r="K132" s="56"/>
      <c r="L132" s="56"/>
      <c r="M132" s="56"/>
      <c r="N132" s="56"/>
      <c r="O132" s="56"/>
      <c r="P132" s="56"/>
    </row>
    <row r="133" spans="1:16">
      <c r="A133" s="13" t="s">
        <v>32</v>
      </c>
      <c r="B133" s="40">
        <v>210539</v>
      </c>
      <c r="C133" s="45">
        <f>E133-D133+29563</f>
        <v>596585</v>
      </c>
      <c r="D133" s="21">
        <f>ROUND(E133*5%,0)</f>
        <v>29843</v>
      </c>
      <c r="E133" s="22">
        <f>ROUND(G133*F133,0)</f>
        <v>596865</v>
      </c>
      <c r="F133" s="49">
        <f>F140</f>
        <v>1</v>
      </c>
      <c r="G133" s="33">
        <f>ROUND(((M133*J133+N133*K133)*I133*L133+(O133*J133+P133*K133)*I133)*12,0)</f>
        <v>596865</v>
      </c>
      <c r="H133" s="24">
        <v>12</v>
      </c>
      <c r="I133" s="61">
        <f>I140</f>
        <v>8.66</v>
      </c>
      <c r="J133" s="24">
        <f>J140</f>
        <v>33</v>
      </c>
      <c r="K133" s="24">
        <f>K140</f>
        <v>18</v>
      </c>
      <c r="L133" s="61">
        <f>L140</f>
        <v>0.5</v>
      </c>
      <c r="M133" s="24">
        <f>240-M88</f>
        <v>141</v>
      </c>
      <c r="N133" s="24">
        <f>45-N88</f>
        <v>9</v>
      </c>
      <c r="O133" s="24">
        <f>115-O88</f>
        <v>100</v>
      </c>
      <c r="P133" s="24">
        <f>25-P88</f>
        <v>2</v>
      </c>
    </row>
    <row r="134" spans="1:16">
      <c r="A134" s="13" t="s">
        <v>33</v>
      </c>
      <c r="B134" s="40">
        <v>217346</v>
      </c>
      <c r="C134" s="45">
        <f>E134-D134+17717</f>
        <v>352095</v>
      </c>
      <c r="D134" s="21">
        <f>ROUND(E134*5%,0)</f>
        <v>17599</v>
      </c>
      <c r="E134" s="22">
        <f>ROUND(G134*F134,0)</f>
        <v>351977</v>
      </c>
      <c r="F134" s="49">
        <f>F140</f>
        <v>1</v>
      </c>
      <c r="G134" s="33">
        <f t="shared" ref="G134:G135" si="2">ROUND(((M134*J134+N134*K134)*I134*L134+(O134*J134+P134*K134)*I134)*12,0)</f>
        <v>351977</v>
      </c>
      <c r="H134" s="24">
        <v>12</v>
      </c>
      <c r="I134" s="61">
        <f>I140</f>
        <v>8.66</v>
      </c>
      <c r="J134" s="24">
        <f>J140</f>
        <v>33</v>
      </c>
      <c r="K134" s="24">
        <f>K140</f>
        <v>18</v>
      </c>
      <c r="L134" s="61">
        <f>L140</f>
        <v>0.5</v>
      </c>
      <c r="M134" s="24">
        <f>176-M89</f>
        <v>108</v>
      </c>
      <c r="N134" s="24">
        <f>75-N89</f>
        <v>60</v>
      </c>
      <c r="O134" s="24">
        <f>39-O89</f>
        <v>29</v>
      </c>
      <c r="P134" s="24">
        <f>12-P89</f>
        <v>6</v>
      </c>
    </row>
    <row r="135" spans="1:16">
      <c r="A135" s="13" t="s">
        <v>34</v>
      </c>
      <c r="B135" s="40">
        <v>99175</v>
      </c>
      <c r="C135" s="45">
        <f>E135-D135+5995+60</f>
        <v>117860</v>
      </c>
      <c r="D135" s="21">
        <f>ROUND(E135*5%,0)</f>
        <v>5884</v>
      </c>
      <c r="E135" s="22">
        <f>ROUND(G135*F135,0)</f>
        <v>117689</v>
      </c>
      <c r="F135" s="49">
        <f>F140</f>
        <v>1</v>
      </c>
      <c r="G135" s="33">
        <f t="shared" si="2"/>
        <v>117689</v>
      </c>
      <c r="H135" s="24">
        <v>12</v>
      </c>
      <c r="I135" s="61">
        <f>I140</f>
        <v>8.66</v>
      </c>
      <c r="J135" s="24">
        <f>J140</f>
        <v>33</v>
      </c>
      <c r="K135" s="24">
        <f>K140</f>
        <v>18</v>
      </c>
      <c r="L135" s="61">
        <f>L140</f>
        <v>0.5</v>
      </c>
      <c r="M135" s="24">
        <f>40-M90</f>
        <v>19</v>
      </c>
      <c r="N135" s="24">
        <f>20-N90</f>
        <v>1</v>
      </c>
      <c r="O135" s="24">
        <f>25-O90</f>
        <v>24</v>
      </c>
      <c r="P135" s="24">
        <f>2-P90</f>
        <v>1</v>
      </c>
    </row>
    <row r="136" spans="1:16" ht="15" hidden="1" customHeight="1">
      <c r="A136" s="13" t="s">
        <v>35</v>
      </c>
      <c r="B136" s="40">
        <v>0</v>
      </c>
      <c r="C136" s="45"/>
      <c r="D136" s="21"/>
      <c r="E136" s="22"/>
      <c r="F136" s="14"/>
      <c r="G136" s="14"/>
      <c r="H136" s="25"/>
      <c r="I136" s="62"/>
      <c r="J136" s="25"/>
      <c r="K136" s="25"/>
      <c r="L136" s="62"/>
      <c r="M136" s="25"/>
      <c r="N136" s="25"/>
      <c r="O136" s="25"/>
      <c r="P136" s="25"/>
    </row>
    <row r="137" spans="1:16" ht="24" hidden="1" customHeight="1">
      <c r="A137" s="13" t="s">
        <v>36</v>
      </c>
      <c r="B137" s="40">
        <v>0</v>
      </c>
      <c r="C137" s="45"/>
      <c r="D137" s="21"/>
      <c r="E137" s="22"/>
      <c r="F137" s="14"/>
      <c r="G137" s="14"/>
      <c r="H137" s="25"/>
      <c r="I137" s="62"/>
      <c r="J137" s="25"/>
      <c r="K137" s="25"/>
      <c r="L137" s="62"/>
      <c r="M137" s="25"/>
      <c r="N137" s="25"/>
      <c r="O137" s="25"/>
      <c r="P137" s="25"/>
    </row>
    <row r="138" spans="1:16">
      <c r="A138" s="30" t="s">
        <v>37</v>
      </c>
      <c r="B138" s="41">
        <v>527060</v>
      </c>
      <c r="C138" s="46">
        <f>SUM(C133:C135)</f>
        <v>1066540</v>
      </c>
      <c r="D138" s="26">
        <f>SUM(D133:D135)</f>
        <v>53326</v>
      </c>
      <c r="E138" s="26">
        <f>SUM(E133:E135)</f>
        <v>1066531</v>
      </c>
      <c r="F138" s="58">
        <f>F140</f>
        <v>1</v>
      </c>
      <c r="G138" s="34">
        <f>SUM(G133:G135)</f>
        <v>1066531</v>
      </c>
      <c r="H138" s="28">
        <v>12</v>
      </c>
      <c r="I138" s="27">
        <f>I140</f>
        <v>8.66</v>
      </c>
      <c r="J138" s="28">
        <f>J140</f>
        <v>33</v>
      </c>
      <c r="K138" s="28">
        <f>K140</f>
        <v>18</v>
      </c>
      <c r="L138" s="27">
        <f>L140</f>
        <v>0.5</v>
      </c>
      <c r="M138" s="26">
        <f>SUM(M133:M135)</f>
        <v>268</v>
      </c>
      <c r="N138" s="26">
        <f>SUM(N133:N135)</f>
        <v>70</v>
      </c>
      <c r="O138" s="26">
        <f>SUM(O133:O135)</f>
        <v>153</v>
      </c>
      <c r="P138" s="26">
        <f>SUM(P133:P135)</f>
        <v>9</v>
      </c>
    </row>
    <row r="139" spans="1:16">
      <c r="A139" s="31" t="s">
        <v>38</v>
      </c>
      <c r="B139" s="40">
        <v>6096</v>
      </c>
      <c r="C139" s="46"/>
      <c r="D139" s="23"/>
      <c r="E139" s="23"/>
      <c r="F139" s="14"/>
      <c r="G139" s="35"/>
      <c r="H139" s="25"/>
      <c r="I139" s="62"/>
      <c r="J139" s="25"/>
      <c r="K139" s="25"/>
      <c r="L139" s="62"/>
      <c r="M139" s="25"/>
      <c r="N139" s="25"/>
      <c r="O139" s="25"/>
      <c r="P139" s="25"/>
    </row>
    <row r="140" spans="1:16">
      <c r="A140" s="30" t="s">
        <v>39</v>
      </c>
      <c r="B140" s="41">
        <v>533156</v>
      </c>
      <c r="C140" s="46">
        <f>C138+C139</f>
        <v>1066540</v>
      </c>
      <c r="D140" s="26">
        <f>D138</f>
        <v>53326</v>
      </c>
      <c r="E140" s="26">
        <f>E138</f>
        <v>1066531</v>
      </c>
      <c r="F140" s="15">
        <v>1</v>
      </c>
      <c r="G140" s="34">
        <f>G138</f>
        <v>1066531</v>
      </c>
      <c r="H140" s="28">
        <v>12</v>
      </c>
      <c r="I140" s="63">
        <v>8.66</v>
      </c>
      <c r="J140" s="64">
        <v>33</v>
      </c>
      <c r="K140" s="64">
        <v>18</v>
      </c>
      <c r="L140" s="65">
        <v>0.5</v>
      </c>
      <c r="M140" s="26">
        <f>M138</f>
        <v>268</v>
      </c>
      <c r="N140" s="26">
        <f>N138</f>
        <v>70</v>
      </c>
      <c r="O140" s="26">
        <f>O138</f>
        <v>153</v>
      </c>
      <c r="P140" s="26">
        <f>P138</f>
        <v>9</v>
      </c>
    </row>
    <row r="141" spans="1:16">
      <c r="A141" s="8" t="s">
        <v>62</v>
      </c>
    </row>
    <row r="142" spans="1:16">
      <c r="C142" s="46">
        <v>1066540</v>
      </c>
    </row>
    <row r="143" spans="1:16" ht="17.25" customHeight="1">
      <c r="C143" s="71"/>
    </row>
  </sheetData>
  <mergeCells count="53">
    <mergeCell ref="O1:P1"/>
    <mergeCell ref="A2:P2"/>
    <mergeCell ref="A5:A7"/>
    <mergeCell ref="B5:B7"/>
    <mergeCell ref="C5:C7"/>
    <mergeCell ref="D5:E5"/>
    <mergeCell ref="F5:F7"/>
    <mergeCell ref="G5:G7"/>
    <mergeCell ref="H5:H7"/>
    <mergeCell ref="I5:I7"/>
    <mergeCell ref="J5:K6"/>
    <mergeCell ref="L5:L7"/>
    <mergeCell ref="M5:P5"/>
    <mergeCell ref="M6:M7"/>
    <mergeCell ref="N6:N7"/>
    <mergeCell ref="O6:O7"/>
    <mergeCell ref="P6:P7"/>
    <mergeCell ref="J8:K8"/>
    <mergeCell ref="A50:P50"/>
    <mergeCell ref="A51:P51"/>
    <mergeCell ref="D53:G53"/>
    <mergeCell ref="A54:A56"/>
    <mergeCell ref="B54:B56"/>
    <mergeCell ref="C54:C56"/>
    <mergeCell ref="D54:E54"/>
    <mergeCell ref="F54:F56"/>
    <mergeCell ref="G54:G56"/>
    <mergeCell ref="H54:H56"/>
    <mergeCell ref="I54:I56"/>
    <mergeCell ref="J54:K55"/>
    <mergeCell ref="L54:L56"/>
    <mergeCell ref="M54:P54"/>
    <mergeCell ref="M55:M56"/>
    <mergeCell ref="N55:N56"/>
    <mergeCell ref="O55:O56"/>
    <mergeCell ref="P55:P56"/>
    <mergeCell ref="J57:K57"/>
    <mergeCell ref="A99:A101"/>
    <mergeCell ref="B99:B101"/>
    <mergeCell ref="C99:C101"/>
    <mergeCell ref="D99:E99"/>
    <mergeCell ref="F99:F101"/>
    <mergeCell ref="G99:G101"/>
    <mergeCell ref="H99:H101"/>
    <mergeCell ref="I99:I101"/>
    <mergeCell ref="J99:K100"/>
    <mergeCell ref="J102:K102"/>
    <mergeCell ref="L99:L101"/>
    <mergeCell ref="M99:P99"/>
    <mergeCell ref="M100:M101"/>
    <mergeCell ref="N100:N101"/>
    <mergeCell ref="O100:O101"/>
    <mergeCell ref="P100:P101"/>
  </mergeCells>
  <pageMargins left="0.52" right="0.42" top="0.25" bottom="0.32" header="0.2" footer="0.31496062992125984"/>
  <pageSetup paperSize="9" scale="5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CFF"/>
    <pageSetUpPr fitToPage="1"/>
  </sheetPr>
  <dimension ref="A1:P143"/>
  <sheetViews>
    <sheetView view="pageBreakPreview" zoomScaleNormal="100" zoomScaleSheetLayoutView="100" workbookViewId="0">
      <selection activeCell="O1" sqref="O1:P1"/>
    </sheetView>
  </sheetViews>
  <sheetFormatPr defaultRowHeight="15"/>
  <cols>
    <col min="1" max="1" width="28" customWidth="1"/>
    <col min="2" max="2" width="9.140625" hidden="1" customWidth="1"/>
    <col min="3" max="3" width="21.140625" customWidth="1"/>
    <col min="4" max="4" width="6.42578125" customWidth="1"/>
    <col min="5" max="5" width="10.7109375" customWidth="1"/>
    <col min="6" max="6" width="11.28515625" customWidth="1"/>
    <col min="7" max="7" width="13.85546875" customWidth="1"/>
    <col min="8" max="8" width="10.85546875" style="68" customWidth="1"/>
    <col min="9" max="9" width="15.140625" style="68" customWidth="1"/>
    <col min="10" max="10" width="8.7109375" style="68" customWidth="1"/>
    <col min="11" max="11" width="8.85546875" style="68" customWidth="1"/>
    <col min="12" max="12" width="15" style="68" customWidth="1"/>
    <col min="13" max="13" width="16.28515625" style="68" customWidth="1"/>
    <col min="14" max="14" width="21" style="68" customWidth="1"/>
    <col min="15" max="15" width="15.5703125" style="68" customWidth="1"/>
    <col min="16" max="16" width="20.5703125" style="68" customWidth="1"/>
    <col min="18" max="19" width="9.140625" customWidth="1"/>
  </cols>
  <sheetData>
    <row r="1" spans="1:16" ht="15.75">
      <c r="O1" s="113" t="s">
        <v>76</v>
      </c>
      <c r="P1" s="113"/>
    </row>
    <row r="2" spans="1:16" ht="52.5" customHeight="1">
      <c r="A2" s="112" t="s">
        <v>75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6" ht="27.75" customHeight="1">
      <c r="A3" s="19" t="s">
        <v>68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19.5" customHeight="1">
      <c r="A4" s="82" t="s">
        <v>73</v>
      </c>
      <c r="B4" s="16"/>
      <c r="C4" s="16"/>
      <c r="D4" s="16"/>
      <c r="E4" s="16"/>
      <c r="F4" s="16"/>
      <c r="G4" s="16"/>
      <c r="H4" s="52"/>
      <c r="I4" s="52"/>
      <c r="J4" s="53"/>
      <c r="K4" s="53"/>
      <c r="L4" s="53"/>
      <c r="M4" s="54"/>
      <c r="N4" s="54"/>
      <c r="O4" s="54"/>
      <c r="P4" s="54"/>
    </row>
    <row r="5" spans="1:16" ht="20.25" customHeight="1">
      <c r="A5" s="93" t="s">
        <v>0</v>
      </c>
      <c r="B5" s="96" t="s">
        <v>41</v>
      </c>
      <c r="C5" s="99" t="s">
        <v>40</v>
      </c>
      <c r="D5" s="102" t="s">
        <v>1</v>
      </c>
      <c r="E5" s="102"/>
      <c r="F5" s="103" t="s">
        <v>50</v>
      </c>
      <c r="G5" s="106" t="s">
        <v>58</v>
      </c>
      <c r="H5" s="87" t="s">
        <v>42</v>
      </c>
      <c r="I5" s="87" t="s">
        <v>60</v>
      </c>
      <c r="J5" s="109" t="s">
        <v>57</v>
      </c>
      <c r="K5" s="109"/>
      <c r="L5" s="87" t="s">
        <v>48</v>
      </c>
      <c r="M5" s="90" t="s">
        <v>44</v>
      </c>
      <c r="N5" s="90"/>
      <c r="O5" s="90"/>
      <c r="P5" s="90"/>
    </row>
    <row r="6" spans="1:16" ht="97.5" customHeight="1">
      <c r="A6" s="94"/>
      <c r="B6" s="97"/>
      <c r="C6" s="100"/>
      <c r="D6" s="50" t="s">
        <v>43</v>
      </c>
      <c r="E6" s="50" t="s">
        <v>61</v>
      </c>
      <c r="F6" s="104"/>
      <c r="G6" s="107"/>
      <c r="H6" s="88"/>
      <c r="I6" s="88"/>
      <c r="J6" s="109"/>
      <c r="K6" s="109"/>
      <c r="L6" s="88"/>
      <c r="M6" s="91" t="s">
        <v>46</v>
      </c>
      <c r="N6" s="87" t="s">
        <v>63</v>
      </c>
      <c r="O6" s="91" t="s">
        <v>45</v>
      </c>
      <c r="P6" s="87" t="s">
        <v>64</v>
      </c>
    </row>
    <row r="7" spans="1:16" ht="49.5" customHeight="1">
      <c r="A7" s="95"/>
      <c r="B7" s="98"/>
      <c r="C7" s="101"/>
      <c r="D7" s="17"/>
      <c r="E7" s="17"/>
      <c r="F7" s="105"/>
      <c r="G7" s="108"/>
      <c r="H7" s="89"/>
      <c r="I7" s="88"/>
      <c r="J7" s="55" t="s">
        <v>69</v>
      </c>
      <c r="K7" s="55" t="s">
        <v>70</v>
      </c>
      <c r="L7" s="89"/>
      <c r="M7" s="92"/>
      <c r="N7" s="89"/>
      <c r="O7" s="92"/>
      <c r="P7" s="89"/>
    </row>
    <row r="8" spans="1:16" ht="16.5">
      <c r="A8" s="9"/>
      <c r="B8" s="36" t="s">
        <v>51</v>
      </c>
      <c r="C8" s="42" t="s">
        <v>52</v>
      </c>
      <c r="D8" s="4"/>
      <c r="E8" s="4"/>
      <c r="F8" s="7"/>
      <c r="G8" s="49"/>
      <c r="H8" s="56"/>
      <c r="I8" s="57" t="s">
        <v>59</v>
      </c>
      <c r="J8" s="86" t="s">
        <v>47</v>
      </c>
      <c r="K8" s="86"/>
      <c r="L8" s="58">
        <v>0.5</v>
      </c>
      <c r="M8" s="58" t="s">
        <v>53</v>
      </c>
      <c r="N8" s="58" t="s">
        <v>54</v>
      </c>
      <c r="O8" s="58" t="s">
        <v>55</v>
      </c>
      <c r="P8" s="58" t="s">
        <v>56</v>
      </c>
    </row>
    <row r="9" spans="1:16">
      <c r="A9" s="10" t="s">
        <v>2</v>
      </c>
      <c r="B9" s="37">
        <v>2</v>
      </c>
      <c r="C9" s="43">
        <v>3</v>
      </c>
      <c r="D9" s="5">
        <v>4</v>
      </c>
      <c r="E9" s="5">
        <v>5</v>
      </c>
      <c r="F9" s="5">
        <v>6</v>
      </c>
      <c r="G9" s="5">
        <v>7</v>
      </c>
      <c r="H9" s="59">
        <v>8</v>
      </c>
      <c r="I9" s="60">
        <v>9</v>
      </c>
      <c r="J9" s="60">
        <v>10</v>
      </c>
      <c r="K9" s="60">
        <v>11</v>
      </c>
      <c r="L9" s="60">
        <v>12</v>
      </c>
      <c r="M9" s="60">
        <v>13</v>
      </c>
      <c r="N9" s="60">
        <v>14</v>
      </c>
      <c r="O9" s="60">
        <v>15</v>
      </c>
      <c r="P9" s="60">
        <v>16</v>
      </c>
    </row>
    <row r="10" spans="1:16" ht="15" hidden="1" customHeight="1">
      <c r="A10" s="11" t="s">
        <v>3</v>
      </c>
      <c r="B10" s="38">
        <v>0</v>
      </c>
      <c r="C10" s="44"/>
      <c r="D10" s="4"/>
      <c r="E10" s="4"/>
      <c r="F10" s="1"/>
      <c r="G10" s="4"/>
      <c r="H10" s="56"/>
      <c r="I10" s="56"/>
      <c r="J10" s="56"/>
      <c r="K10" s="56"/>
      <c r="L10" s="56"/>
      <c r="M10" s="56"/>
      <c r="N10" s="56"/>
      <c r="O10" s="56"/>
      <c r="P10" s="56"/>
    </row>
    <row r="11" spans="1:16" ht="15" hidden="1" customHeight="1">
      <c r="A11" s="11" t="s">
        <v>4</v>
      </c>
      <c r="B11" s="38">
        <v>0</v>
      </c>
      <c r="C11" s="44"/>
      <c r="D11" s="4"/>
      <c r="E11" s="4"/>
      <c r="F11" s="1"/>
      <c r="G11" s="4"/>
      <c r="H11" s="56"/>
      <c r="I11" s="56"/>
      <c r="J11" s="56"/>
      <c r="K11" s="56"/>
      <c r="L11" s="56"/>
      <c r="M11" s="56"/>
      <c r="N11" s="56"/>
      <c r="O11" s="56"/>
      <c r="P11" s="56"/>
    </row>
    <row r="12" spans="1:16" ht="15" hidden="1" customHeight="1">
      <c r="A12" s="11" t="s">
        <v>5</v>
      </c>
      <c r="B12" s="38">
        <v>0</v>
      </c>
      <c r="C12" s="44"/>
      <c r="D12" s="4"/>
      <c r="E12" s="4"/>
      <c r="F12" s="1"/>
      <c r="G12" s="4"/>
      <c r="H12" s="56"/>
      <c r="I12" s="56"/>
      <c r="J12" s="56"/>
      <c r="K12" s="56"/>
      <c r="L12" s="56"/>
      <c r="M12" s="56"/>
      <c r="N12" s="56"/>
      <c r="O12" s="56"/>
      <c r="P12" s="56"/>
    </row>
    <row r="13" spans="1:16" ht="15" hidden="1" customHeight="1">
      <c r="A13" s="11" t="s">
        <v>6</v>
      </c>
      <c r="B13" s="38">
        <v>0</v>
      </c>
      <c r="C13" s="44"/>
      <c r="D13" s="4"/>
      <c r="E13" s="4"/>
      <c r="F13" s="1"/>
      <c r="G13" s="4"/>
      <c r="H13" s="56"/>
      <c r="I13" s="56"/>
      <c r="J13" s="56"/>
      <c r="K13" s="56"/>
      <c r="L13" s="56"/>
      <c r="M13" s="56"/>
      <c r="N13" s="56"/>
      <c r="O13" s="56"/>
      <c r="P13" s="56"/>
    </row>
    <row r="14" spans="1:16" ht="15" hidden="1" customHeight="1">
      <c r="A14" s="11" t="s">
        <v>7</v>
      </c>
      <c r="B14" s="38">
        <v>0</v>
      </c>
      <c r="C14" s="44"/>
      <c r="D14" s="4"/>
      <c r="E14" s="4"/>
      <c r="F14" s="1"/>
      <c r="G14" s="4"/>
      <c r="H14" s="56"/>
      <c r="I14" s="56"/>
      <c r="J14" s="56"/>
      <c r="K14" s="56"/>
      <c r="L14" s="56"/>
      <c r="M14" s="56"/>
      <c r="N14" s="56"/>
      <c r="O14" s="56"/>
      <c r="P14" s="56"/>
    </row>
    <row r="15" spans="1:16" ht="15" hidden="1" customHeight="1">
      <c r="A15" s="11" t="s">
        <v>8</v>
      </c>
      <c r="B15" s="38">
        <v>0</v>
      </c>
      <c r="C15" s="44"/>
      <c r="D15" s="4"/>
      <c r="E15" s="4"/>
      <c r="F15" s="1"/>
      <c r="G15" s="4"/>
      <c r="H15" s="56"/>
      <c r="I15" s="56"/>
      <c r="J15" s="56"/>
      <c r="K15" s="56"/>
      <c r="L15" s="56"/>
      <c r="M15" s="56"/>
      <c r="N15" s="56"/>
      <c r="O15" s="56"/>
      <c r="P15" s="56"/>
    </row>
    <row r="16" spans="1:16" ht="15" hidden="1" customHeight="1">
      <c r="A16" s="11" t="s">
        <v>9</v>
      </c>
      <c r="B16" s="38">
        <v>0</v>
      </c>
      <c r="C16" s="44"/>
      <c r="D16" s="4"/>
      <c r="E16" s="4"/>
      <c r="F16" s="1"/>
      <c r="G16" s="4"/>
      <c r="H16" s="56"/>
      <c r="I16" s="56"/>
      <c r="J16" s="56"/>
      <c r="K16" s="56"/>
      <c r="L16" s="56"/>
      <c r="M16" s="56"/>
      <c r="N16" s="56"/>
      <c r="O16" s="56"/>
      <c r="P16" s="56"/>
    </row>
    <row r="17" spans="1:16" ht="15" hidden="1" customHeight="1">
      <c r="A17" s="11" t="s">
        <v>10</v>
      </c>
      <c r="B17" s="38">
        <v>0</v>
      </c>
      <c r="C17" s="44"/>
      <c r="D17" s="4"/>
      <c r="E17" s="4"/>
      <c r="F17" s="1"/>
      <c r="G17" s="4"/>
      <c r="H17" s="56"/>
      <c r="I17" s="56"/>
      <c r="J17" s="56"/>
      <c r="K17" s="56"/>
      <c r="L17" s="56"/>
      <c r="M17" s="56"/>
      <c r="N17" s="56"/>
      <c r="O17" s="56"/>
      <c r="P17" s="56"/>
    </row>
    <row r="18" spans="1:16" ht="15" hidden="1" customHeight="1">
      <c r="A18" s="11" t="s">
        <v>11</v>
      </c>
      <c r="B18" s="38">
        <v>0</v>
      </c>
      <c r="C18" s="44"/>
      <c r="D18" s="4"/>
      <c r="E18" s="4"/>
      <c r="F18" s="1"/>
      <c r="G18" s="4"/>
      <c r="H18" s="56"/>
      <c r="I18" s="56"/>
      <c r="J18" s="56"/>
      <c r="K18" s="56"/>
      <c r="L18" s="56"/>
      <c r="M18" s="56"/>
      <c r="N18" s="56"/>
      <c r="O18" s="56"/>
      <c r="P18" s="56"/>
    </row>
    <row r="19" spans="1:16" ht="15" hidden="1" customHeight="1">
      <c r="A19" s="11" t="s">
        <v>12</v>
      </c>
      <c r="B19" s="38">
        <v>0</v>
      </c>
      <c r="C19" s="44"/>
      <c r="D19" s="4"/>
      <c r="E19" s="4"/>
      <c r="F19" s="1"/>
      <c r="G19" s="4"/>
      <c r="H19" s="56"/>
      <c r="I19" s="56"/>
      <c r="J19" s="56"/>
      <c r="K19" s="56"/>
      <c r="L19" s="56"/>
      <c r="M19" s="56"/>
      <c r="N19" s="56"/>
      <c r="O19" s="56"/>
      <c r="P19" s="56"/>
    </row>
    <row r="20" spans="1:16" ht="15" hidden="1" customHeight="1">
      <c r="A20" s="11" t="s">
        <v>13</v>
      </c>
      <c r="B20" s="38">
        <v>0</v>
      </c>
      <c r="C20" s="44"/>
      <c r="D20" s="4"/>
      <c r="E20" s="4"/>
      <c r="F20" s="1"/>
      <c r="G20" s="4"/>
      <c r="H20" s="56"/>
      <c r="I20" s="56"/>
      <c r="J20" s="56"/>
      <c r="K20" s="56"/>
      <c r="L20" s="56"/>
      <c r="M20" s="56"/>
      <c r="N20" s="56"/>
      <c r="O20" s="56"/>
      <c r="P20" s="56"/>
    </row>
    <row r="21" spans="1:16" ht="15" hidden="1" customHeight="1">
      <c r="A21" s="11" t="s">
        <v>14</v>
      </c>
      <c r="B21" s="38">
        <v>0</v>
      </c>
      <c r="C21" s="44"/>
      <c r="D21" s="4"/>
      <c r="E21" s="4"/>
      <c r="F21" s="1"/>
      <c r="G21" s="4"/>
      <c r="H21" s="56"/>
      <c r="I21" s="56"/>
      <c r="J21" s="56"/>
      <c r="K21" s="56"/>
      <c r="L21" s="56"/>
      <c r="M21" s="56"/>
      <c r="N21" s="56"/>
      <c r="O21" s="56"/>
      <c r="P21" s="56"/>
    </row>
    <row r="22" spans="1:16" ht="15" hidden="1" customHeight="1">
      <c r="A22" s="11" t="s">
        <v>15</v>
      </c>
      <c r="B22" s="38">
        <v>0</v>
      </c>
      <c r="C22" s="44"/>
      <c r="D22" s="4"/>
      <c r="E22" s="4"/>
      <c r="F22" s="1"/>
      <c r="G22" s="4"/>
      <c r="H22" s="56"/>
      <c r="I22" s="56"/>
      <c r="J22" s="56"/>
      <c r="K22" s="56"/>
      <c r="L22" s="56"/>
      <c r="M22" s="56"/>
      <c r="N22" s="56"/>
      <c r="O22" s="56"/>
      <c r="P22" s="56"/>
    </row>
    <row r="23" spans="1:16" ht="15" hidden="1" customHeight="1">
      <c r="A23" s="11" t="s">
        <v>16</v>
      </c>
      <c r="B23" s="38">
        <v>0</v>
      </c>
      <c r="C23" s="44"/>
      <c r="D23" s="4"/>
      <c r="E23" s="4"/>
      <c r="F23" s="1"/>
      <c r="G23" s="4"/>
      <c r="H23" s="56"/>
      <c r="I23" s="56"/>
      <c r="J23" s="56"/>
      <c r="K23" s="56"/>
      <c r="L23" s="56"/>
      <c r="M23" s="56"/>
      <c r="N23" s="56"/>
      <c r="O23" s="56"/>
      <c r="P23" s="56"/>
    </row>
    <row r="24" spans="1:16" ht="15" hidden="1" customHeight="1">
      <c r="A24" s="11" t="s">
        <v>17</v>
      </c>
      <c r="B24" s="38">
        <v>0</v>
      </c>
      <c r="C24" s="44"/>
      <c r="D24" s="4"/>
      <c r="E24" s="4"/>
      <c r="F24" s="1"/>
      <c r="G24" s="4"/>
      <c r="H24" s="56"/>
      <c r="I24" s="56"/>
      <c r="J24" s="56"/>
      <c r="K24" s="56"/>
      <c r="L24" s="56"/>
      <c r="M24" s="56"/>
      <c r="N24" s="56"/>
      <c r="O24" s="56"/>
      <c r="P24" s="56"/>
    </row>
    <row r="25" spans="1:16" ht="15" hidden="1" customHeight="1">
      <c r="A25" s="11" t="s">
        <v>18</v>
      </c>
      <c r="B25" s="38">
        <v>0</v>
      </c>
      <c r="C25" s="44"/>
      <c r="D25" s="4"/>
      <c r="E25" s="4"/>
      <c r="F25" s="1"/>
      <c r="G25" s="4"/>
      <c r="H25" s="56"/>
      <c r="I25" s="56"/>
      <c r="J25" s="56"/>
      <c r="K25" s="56"/>
      <c r="L25" s="56"/>
      <c r="M25" s="56"/>
      <c r="N25" s="56"/>
      <c r="O25" s="56"/>
      <c r="P25" s="56"/>
    </row>
    <row r="26" spans="1:16" ht="15" hidden="1" customHeight="1">
      <c r="A26" s="11" t="s">
        <v>19</v>
      </c>
      <c r="B26" s="38">
        <v>0</v>
      </c>
      <c r="C26" s="44"/>
      <c r="D26" s="4"/>
      <c r="E26" s="4"/>
      <c r="F26" s="1"/>
      <c r="G26" s="4"/>
      <c r="H26" s="56"/>
      <c r="I26" s="56"/>
      <c r="J26" s="56"/>
      <c r="K26" s="56"/>
      <c r="L26" s="56"/>
      <c r="M26" s="56"/>
      <c r="N26" s="56"/>
      <c r="O26" s="56"/>
      <c r="P26" s="56"/>
    </row>
    <row r="27" spans="1:16" ht="15" hidden="1" customHeight="1">
      <c r="A27" s="11" t="s">
        <v>20</v>
      </c>
      <c r="B27" s="38">
        <v>0</v>
      </c>
      <c r="C27" s="44"/>
      <c r="D27" s="4"/>
      <c r="E27" s="4"/>
      <c r="F27" s="1"/>
      <c r="G27" s="4"/>
      <c r="H27" s="56"/>
      <c r="I27" s="56"/>
      <c r="J27" s="56"/>
      <c r="K27" s="56"/>
      <c r="L27" s="56"/>
      <c r="M27" s="56"/>
      <c r="N27" s="56"/>
      <c r="O27" s="56"/>
      <c r="P27" s="56"/>
    </row>
    <row r="28" spans="1:16" ht="15" hidden="1" customHeight="1">
      <c r="A28" s="11" t="s">
        <v>21</v>
      </c>
      <c r="B28" s="38">
        <v>0</v>
      </c>
      <c r="C28" s="44"/>
      <c r="D28" s="4"/>
      <c r="E28" s="4"/>
      <c r="F28" s="1"/>
      <c r="G28" s="4"/>
      <c r="H28" s="56"/>
      <c r="I28" s="56"/>
      <c r="J28" s="56"/>
      <c r="K28" s="56"/>
      <c r="L28" s="56"/>
      <c r="M28" s="56"/>
      <c r="N28" s="56"/>
      <c r="O28" s="56"/>
      <c r="P28" s="56"/>
    </row>
    <row r="29" spans="1:16" ht="15" hidden="1" customHeight="1">
      <c r="A29" s="11" t="s">
        <v>22</v>
      </c>
      <c r="B29" s="38">
        <v>0</v>
      </c>
      <c r="C29" s="44"/>
      <c r="D29" s="4"/>
      <c r="E29" s="4"/>
      <c r="F29" s="1"/>
      <c r="G29" s="4"/>
      <c r="H29" s="56"/>
      <c r="I29" s="56"/>
      <c r="J29" s="56"/>
      <c r="K29" s="56"/>
      <c r="L29" s="56"/>
      <c r="M29" s="56"/>
      <c r="N29" s="56"/>
      <c r="O29" s="56"/>
      <c r="P29" s="56"/>
    </row>
    <row r="30" spans="1:16" ht="15" hidden="1" customHeight="1">
      <c r="A30" s="11" t="s">
        <v>23</v>
      </c>
      <c r="B30" s="38">
        <v>0</v>
      </c>
      <c r="C30" s="44"/>
      <c r="D30" s="4"/>
      <c r="E30" s="4"/>
      <c r="F30" s="1"/>
      <c r="G30" s="4"/>
      <c r="H30" s="56"/>
      <c r="I30" s="56"/>
      <c r="J30" s="56"/>
      <c r="K30" s="56"/>
      <c r="L30" s="56"/>
      <c r="M30" s="56"/>
      <c r="N30" s="56"/>
      <c r="O30" s="56"/>
      <c r="P30" s="56"/>
    </row>
    <row r="31" spans="1:16" ht="15" hidden="1" customHeight="1">
      <c r="A31" s="11" t="s">
        <v>24</v>
      </c>
      <c r="B31" s="38">
        <v>0</v>
      </c>
      <c r="C31" s="44"/>
      <c r="D31" s="4"/>
      <c r="E31" s="4"/>
      <c r="F31" s="1"/>
      <c r="G31" s="4"/>
      <c r="H31" s="56"/>
      <c r="I31" s="56"/>
      <c r="J31" s="56"/>
      <c r="K31" s="56"/>
      <c r="L31" s="56"/>
      <c r="M31" s="56"/>
      <c r="N31" s="56"/>
      <c r="O31" s="56"/>
      <c r="P31" s="56"/>
    </row>
    <row r="32" spans="1:16" ht="15" hidden="1" customHeight="1">
      <c r="A32" s="11" t="s">
        <v>25</v>
      </c>
      <c r="B32" s="38">
        <v>0</v>
      </c>
      <c r="C32" s="44"/>
      <c r="D32" s="4"/>
      <c r="E32" s="4"/>
      <c r="F32" s="1"/>
      <c r="G32" s="4"/>
      <c r="H32" s="56"/>
      <c r="I32" s="56"/>
      <c r="J32" s="56"/>
      <c r="K32" s="56"/>
      <c r="L32" s="56"/>
      <c r="M32" s="56"/>
      <c r="N32" s="56"/>
      <c r="O32" s="56"/>
      <c r="P32" s="56"/>
    </row>
    <row r="33" spans="1:16" ht="15" hidden="1" customHeight="1">
      <c r="A33" s="11" t="s">
        <v>26</v>
      </c>
      <c r="B33" s="38">
        <v>0</v>
      </c>
      <c r="C33" s="44"/>
      <c r="D33" s="4"/>
      <c r="E33" s="4"/>
      <c r="F33" s="1"/>
      <c r="G33" s="4"/>
      <c r="H33" s="56"/>
      <c r="I33" s="56"/>
      <c r="J33" s="56"/>
      <c r="K33" s="56"/>
      <c r="L33" s="56"/>
      <c r="M33" s="56"/>
      <c r="N33" s="56"/>
      <c r="O33" s="56"/>
      <c r="P33" s="56"/>
    </row>
    <row r="34" spans="1:16" ht="15" hidden="1" customHeight="1">
      <c r="A34" s="11" t="s">
        <v>27</v>
      </c>
      <c r="B34" s="38">
        <v>0</v>
      </c>
      <c r="C34" s="44"/>
      <c r="D34" s="4"/>
      <c r="E34" s="4"/>
      <c r="F34" s="1"/>
      <c r="G34" s="4"/>
      <c r="H34" s="56"/>
      <c r="I34" s="56"/>
      <c r="J34" s="56"/>
      <c r="K34" s="56"/>
      <c r="L34" s="56"/>
      <c r="M34" s="56"/>
      <c r="N34" s="56"/>
      <c r="O34" s="56"/>
      <c r="P34" s="56"/>
    </row>
    <row r="35" spans="1:16" ht="15" hidden="1" customHeight="1">
      <c r="A35" s="11" t="s">
        <v>28</v>
      </c>
      <c r="B35" s="38">
        <v>0</v>
      </c>
      <c r="C35" s="44"/>
      <c r="D35" s="4"/>
      <c r="E35" s="4"/>
      <c r="F35" s="1"/>
      <c r="G35" s="4"/>
      <c r="H35" s="56"/>
      <c r="I35" s="56"/>
      <c r="J35" s="56"/>
      <c r="K35" s="56"/>
      <c r="L35" s="56"/>
      <c r="M35" s="56"/>
      <c r="N35" s="56"/>
      <c r="O35" s="56"/>
      <c r="P35" s="56"/>
    </row>
    <row r="36" spans="1:16" ht="15" hidden="1" customHeight="1">
      <c r="A36" s="11" t="s">
        <v>29</v>
      </c>
      <c r="B36" s="38">
        <v>0</v>
      </c>
      <c r="C36" s="44"/>
      <c r="D36" s="4"/>
      <c r="E36" s="4"/>
      <c r="F36" s="1"/>
      <c r="G36" s="4"/>
      <c r="H36" s="56"/>
      <c r="I36" s="56"/>
      <c r="J36" s="56"/>
      <c r="K36" s="56"/>
      <c r="L36" s="56"/>
      <c r="M36" s="56"/>
      <c r="N36" s="56"/>
      <c r="O36" s="56"/>
      <c r="P36" s="56"/>
    </row>
    <row r="37" spans="1:16" ht="15" hidden="1" customHeight="1">
      <c r="A37" s="11" t="s">
        <v>30</v>
      </c>
      <c r="B37" s="38">
        <v>0</v>
      </c>
      <c r="C37" s="44"/>
      <c r="D37" s="4"/>
      <c r="E37" s="4"/>
      <c r="F37" s="1"/>
      <c r="G37" s="4"/>
      <c r="H37" s="56"/>
      <c r="I37" s="56"/>
      <c r="J37" s="56"/>
      <c r="K37" s="56"/>
      <c r="L37" s="56"/>
      <c r="M37" s="56"/>
      <c r="N37" s="56"/>
      <c r="O37" s="56"/>
      <c r="P37" s="56"/>
    </row>
    <row r="38" spans="1:16" ht="15" hidden="1" customHeight="1">
      <c r="A38" s="12" t="s">
        <v>31</v>
      </c>
      <c r="B38" s="39">
        <v>0</v>
      </c>
      <c r="C38" s="44"/>
      <c r="D38" s="4"/>
      <c r="E38" s="4"/>
      <c r="F38" s="1"/>
      <c r="G38" s="4"/>
      <c r="H38" s="56"/>
      <c r="I38" s="56"/>
      <c r="J38" s="56"/>
      <c r="K38" s="56"/>
      <c r="L38" s="56"/>
      <c r="M38" s="56"/>
      <c r="N38" s="56"/>
      <c r="O38" s="56"/>
      <c r="P38" s="56"/>
    </row>
    <row r="39" spans="1:16">
      <c r="A39" s="13" t="s">
        <v>32</v>
      </c>
      <c r="B39" s="40">
        <v>210539</v>
      </c>
      <c r="C39" s="45">
        <f>E39-D39</f>
        <v>36789</v>
      </c>
      <c r="D39" s="21">
        <f>ROUND(E39*5%,0)</f>
        <v>1936</v>
      </c>
      <c r="E39" s="22">
        <f>ROUND(G39*F39,0)</f>
        <v>38725</v>
      </c>
      <c r="F39" s="49">
        <f>F46</f>
        <v>0.13</v>
      </c>
      <c r="G39" s="33">
        <f>ROUND(((M39*J39+N39*K39)*I39*L39+(O39*J39+P39*K39)*I39)*12,0)</f>
        <v>297887</v>
      </c>
      <c r="H39" s="24">
        <v>12</v>
      </c>
      <c r="I39" s="61">
        <f>I46</f>
        <v>8.66</v>
      </c>
      <c r="J39" s="24">
        <f>J46</f>
        <v>33</v>
      </c>
      <c r="K39" s="24">
        <f>K46</f>
        <v>18</v>
      </c>
      <c r="L39" s="61">
        <f>L46</f>
        <v>0.5</v>
      </c>
      <c r="M39" s="24">
        <v>99</v>
      </c>
      <c r="N39" s="24">
        <v>36</v>
      </c>
      <c r="O39" s="24">
        <v>15</v>
      </c>
      <c r="P39" s="24">
        <v>23</v>
      </c>
    </row>
    <row r="40" spans="1:16">
      <c r="A40" s="13" t="s">
        <v>33</v>
      </c>
      <c r="B40" s="40">
        <v>217346</v>
      </c>
      <c r="C40" s="45">
        <v>21754</v>
      </c>
      <c r="D40" s="21">
        <f>ROUND(E40*5%,0)</f>
        <v>1145</v>
      </c>
      <c r="E40" s="22">
        <f>ROUND(G40*F40,0)</f>
        <v>22899</v>
      </c>
      <c r="F40" s="49">
        <f>F46</f>
        <v>0.13</v>
      </c>
      <c r="G40" s="33">
        <f t="shared" ref="G40:G41" si="0">ROUND(((M40*J40+N40*K40)*I40*L40+(O40*J40+P40*K40)*I40)*12,0)</f>
        <v>176144</v>
      </c>
      <c r="H40" s="24">
        <v>12</v>
      </c>
      <c r="I40" s="61">
        <f>I46</f>
        <v>8.66</v>
      </c>
      <c r="J40" s="24">
        <f>J46</f>
        <v>33</v>
      </c>
      <c r="K40" s="24">
        <f>K46</f>
        <v>18</v>
      </c>
      <c r="L40" s="61">
        <f>L46</f>
        <v>0.5</v>
      </c>
      <c r="M40" s="24">
        <v>68</v>
      </c>
      <c r="N40" s="24">
        <v>15</v>
      </c>
      <c r="O40" s="24">
        <v>10</v>
      </c>
      <c r="P40" s="24">
        <v>6</v>
      </c>
    </row>
    <row r="41" spans="1:16">
      <c r="A41" s="13" t="s">
        <v>34</v>
      </c>
      <c r="B41" s="40">
        <v>99175</v>
      </c>
      <c r="C41" s="45">
        <f>E41-D41</f>
        <v>7296</v>
      </c>
      <c r="D41" s="21">
        <f>ROUND(E41*5%,0)</f>
        <v>384</v>
      </c>
      <c r="E41" s="22">
        <f>ROUND(G41*F41,0)</f>
        <v>7680</v>
      </c>
      <c r="F41" s="49">
        <f>F46</f>
        <v>0.13</v>
      </c>
      <c r="G41" s="33">
        <f t="shared" si="0"/>
        <v>59079</v>
      </c>
      <c r="H41" s="24">
        <v>12</v>
      </c>
      <c r="I41" s="61">
        <f>I46</f>
        <v>8.66</v>
      </c>
      <c r="J41" s="24">
        <f>J46</f>
        <v>33</v>
      </c>
      <c r="K41" s="24">
        <f>K46</f>
        <v>18</v>
      </c>
      <c r="L41" s="61">
        <f>L46</f>
        <v>0.5</v>
      </c>
      <c r="M41" s="24">
        <v>21</v>
      </c>
      <c r="N41" s="24">
        <v>19</v>
      </c>
      <c r="O41" s="24">
        <v>1</v>
      </c>
      <c r="P41" s="24">
        <v>1</v>
      </c>
    </row>
    <row r="42" spans="1:16" ht="15" hidden="1" customHeight="1">
      <c r="A42" s="13" t="s">
        <v>35</v>
      </c>
      <c r="B42" s="40">
        <v>0</v>
      </c>
      <c r="C42" s="45"/>
      <c r="D42" s="21"/>
      <c r="E42" s="22"/>
      <c r="F42" s="14"/>
      <c r="G42" s="14"/>
      <c r="H42" s="25"/>
      <c r="I42" s="62"/>
      <c r="J42" s="25"/>
      <c r="K42" s="25"/>
      <c r="L42" s="62"/>
      <c r="M42" s="25"/>
      <c r="N42" s="25"/>
      <c r="O42" s="25"/>
      <c r="P42" s="25"/>
    </row>
    <row r="43" spans="1:16" ht="15" hidden="1" customHeight="1">
      <c r="A43" s="13" t="s">
        <v>36</v>
      </c>
      <c r="B43" s="40">
        <v>0</v>
      </c>
      <c r="C43" s="45"/>
      <c r="D43" s="21"/>
      <c r="E43" s="22"/>
      <c r="F43" s="14"/>
      <c r="G43" s="14"/>
      <c r="H43" s="25"/>
      <c r="I43" s="62"/>
      <c r="J43" s="25"/>
      <c r="K43" s="25"/>
      <c r="L43" s="62"/>
      <c r="M43" s="25"/>
      <c r="N43" s="25"/>
      <c r="O43" s="25"/>
      <c r="P43" s="25"/>
    </row>
    <row r="44" spans="1:16" ht="17.25" customHeight="1">
      <c r="A44" s="79" t="s">
        <v>37</v>
      </c>
      <c r="B44" s="80">
        <v>527060</v>
      </c>
      <c r="C44" s="46">
        <f>SUM(C39:C41)</f>
        <v>65839</v>
      </c>
      <c r="D44" s="26">
        <f>SUM(D39:D41)</f>
        <v>3465</v>
      </c>
      <c r="E44" s="26">
        <f>SUM(E39:E41)</f>
        <v>69304</v>
      </c>
      <c r="F44" s="58">
        <f>F46</f>
        <v>0.13</v>
      </c>
      <c r="G44" s="34">
        <f>SUM(G39:G41)</f>
        <v>533110</v>
      </c>
      <c r="H44" s="26">
        <v>12</v>
      </c>
      <c r="I44" s="34">
        <f>I46</f>
        <v>8.66</v>
      </c>
      <c r="J44" s="26">
        <f>J46</f>
        <v>33</v>
      </c>
      <c r="K44" s="26">
        <f>K46</f>
        <v>18</v>
      </c>
      <c r="L44" s="34">
        <f>L46</f>
        <v>0.5</v>
      </c>
      <c r="M44" s="26">
        <f>SUM(M39:M41)</f>
        <v>188</v>
      </c>
      <c r="N44" s="26">
        <f>SUM(N39:N41)</f>
        <v>70</v>
      </c>
      <c r="O44" s="26">
        <f>SUM(O39:O41)</f>
        <v>26</v>
      </c>
      <c r="P44" s="26">
        <f>SUM(P39:P41)</f>
        <v>30</v>
      </c>
    </row>
    <row r="45" spans="1:16">
      <c r="A45" s="31" t="s">
        <v>38</v>
      </c>
      <c r="B45" s="40">
        <v>6096</v>
      </c>
      <c r="C45" s="46">
        <f>D46</f>
        <v>3465</v>
      </c>
      <c r="D45" s="23"/>
      <c r="E45" s="23"/>
      <c r="F45" s="14"/>
      <c r="G45" s="35"/>
      <c r="H45" s="25"/>
      <c r="I45" s="62"/>
      <c r="J45" s="25"/>
      <c r="K45" s="25"/>
      <c r="L45" s="62"/>
      <c r="M45" s="25"/>
      <c r="N45" s="25"/>
      <c r="O45" s="25"/>
      <c r="P45" s="25"/>
    </row>
    <row r="46" spans="1:16">
      <c r="A46" s="30" t="s">
        <v>39</v>
      </c>
      <c r="B46" s="41">
        <v>533156</v>
      </c>
      <c r="C46" s="46">
        <f>C44+C45</f>
        <v>69304</v>
      </c>
      <c r="D46" s="26">
        <f>D44</f>
        <v>3465</v>
      </c>
      <c r="E46" s="69">
        <f>E44</f>
        <v>69304</v>
      </c>
      <c r="F46" s="15">
        <v>0.13</v>
      </c>
      <c r="G46" s="34">
        <f>G44</f>
        <v>533110</v>
      </c>
      <c r="H46" s="28">
        <v>12</v>
      </c>
      <c r="I46" s="63">
        <v>8.66</v>
      </c>
      <c r="J46" s="64">
        <v>33</v>
      </c>
      <c r="K46" s="64">
        <v>18</v>
      </c>
      <c r="L46" s="65">
        <v>0.5</v>
      </c>
      <c r="M46" s="26">
        <f>M44</f>
        <v>188</v>
      </c>
      <c r="N46" s="26">
        <f>N44</f>
        <v>70</v>
      </c>
      <c r="O46" s="26">
        <f>O44</f>
        <v>26</v>
      </c>
      <c r="P46" s="26">
        <f>P44</f>
        <v>30</v>
      </c>
    </row>
    <row r="47" spans="1:16" ht="17.25" customHeight="1">
      <c r="A47" s="8" t="s">
        <v>49</v>
      </c>
      <c r="B47" s="3"/>
      <c r="C47" s="20"/>
      <c r="D47" s="3"/>
      <c r="E47" s="3"/>
      <c r="F47" s="3"/>
      <c r="G47" s="3"/>
      <c r="H47" s="53"/>
      <c r="I47" s="18"/>
      <c r="J47" s="18"/>
      <c r="K47" s="18"/>
      <c r="L47" s="53"/>
      <c r="M47" s="54"/>
      <c r="N47" s="54"/>
      <c r="O47" s="54"/>
      <c r="P47" s="54"/>
    </row>
    <row r="48" spans="1:16">
      <c r="B48" s="3"/>
      <c r="C48" s="6"/>
      <c r="D48" s="6"/>
      <c r="E48" s="6"/>
      <c r="F48" s="6"/>
      <c r="G48" s="32"/>
      <c r="H48" s="66"/>
      <c r="I48" s="53"/>
      <c r="J48" s="53"/>
      <c r="K48" s="53"/>
      <c r="L48" s="53"/>
      <c r="M48" s="67"/>
      <c r="N48" s="67"/>
      <c r="O48" s="67"/>
      <c r="P48" s="67"/>
    </row>
    <row r="49" spans="1:16" ht="15" hidden="1" customHeight="1">
      <c r="A49" s="2"/>
      <c r="B49" s="2"/>
      <c r="C49" s="2"/>
      <c r="D49" s="2"/>
      <c r="E49" s="2"/>
      <c r="F49" s="2"/>
      <c r="G49" s="2"/>
      <c r="H49" s="54"/>
      <c r="I49" s="54"/>
      <c r="J49" s="54"/>
      <c r="K49" s="54"/>
      <c r="L49" s="54"/>
      <c r="M49" s="67"/>
      <c r="N49" s="67"/>
      <c r="O49" s="67"/>
      <c r="P49" s="67"/>
    </row>
    <row r="50" spans="1:16" ht="15" hidden="1" customHeight="1">
      <c r="A50" s="110" t="s">
        <v>65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</row>
    <row r="51" spans="1:16" ht="30.75" hidden="1" customHeight="1">
      <c r="A51" s="110" t="s">
        <v>72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</row>
    <row r="52" spans="1:16" ht="15" hidden="1" customHeight="1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</row>
    <row r="53" spans="1:16" ht="24.75" customHeight="1">
      <c r="A53" s="81" t="s">
        <v>74</v>
      </c>
      <c r="B53" s="2"/>
      <c r="D53" s="111" t="s">
        <v>71</v>
      </c>
      <c r="E53" s="111"/>
      <c r="F53" s="111"/>
      <c r="G53" s="111"/>
      <c r="H53" s="54"/>
      <c r="I53" s="54"/>
      <c r="J53" s="54"/>
      <c r="K53" s="54"/>
      <c r="L53" s="54"/>
      <c r="M53" s="54"/>
      <c r="N53" s="54"/>
      <c r="O53" s="54"/>
      <c r="P53" s="54"/>
    </row>
    <row r="54" spans="1:16" ht="15" customHeight="1">
      <c r="A54" s="93" t="s">
        <v>0</v>
      </c>
      <c r="B54" s="96" t="s">
        <v>41</v>
      </c>
      <c r="C54" s="99" t="s">
        <v>40</v>
      </c>
      <c r="D54" s="102" t="s">
        <v>1</v>
      </c>
      <c r="E54" s="102"/>
      <c r="F54" s="103" t="s">
        <v>50</v>
      </c>
      <c r="G54" s="106" t="s">
        <v>58</v>
      </c>
      <c r="H54" s="87" t="s">
        <v>42</v>
      </c>
      <c r="I54" s="87" t="s">
        <v>60</v>
      </c>
      <c r="J54" s="109" t="s">
        <v>57</v>
      </c>
      <c r="K54" s="109"/>
      <c r="L54" s="87" t="s">
        <v>48</v>
      </c>
      <c r="M54" s="90" t="s">
        <v>44</v>
      </c>
      <c r="N54" s="90"/>
      <c r="O54" s="90"/>
      <c r="P54" s="90"/>
    </row>
    <row r="55" spans="1:16" ht="81" customHeight="1">
      <c r="A55" s="94"/>
      <c r="B55" s="97"/>
      <c r="C55" s="100"/>
      <c r="D55" s="50" t="s">
        <v>43</v>
      </c>
      <c r="E55" s="50" t="s">
        <v>61</v>
      </c>
      <c r="F55" s="104"/>
      <c r="G55" s="107"/>
      <c r="H55" s="88"/>
      <c r="I55" s="88"/>
      <c r="J55" s="109"/>
      <c r="K55" s="109"/>
      <c r="L55" s="88"/>
      <c r="M55" s="91" t="s">
        <v>46</v>
      </c>
      <c r="N55" s="87" t="s">
        <v>63</v>
      </c>
      <c r="O55" s="91" t="s">
        <v>45</v>
      </c>
      <c r="P55" s="87" t="s">
        <v>64</v>
      </c>
    </row>
    <row r="56" spans="1:16" ht="45">
      <c r="A56" s="95"/>
      <c r="B56" s="98"/>
      <c r="C56" s="101"/>
      <c r="D56" s="17"/>
      <c r="E56" s="17"/>
      <c r="F56" s="105"/>
      <c r="G56" s="108"/>
      <c r="H56" s="89"/>
      <c r="I56" s="88"/>
      <c r="J56" s="55" t="s">
        <v>69</v>
      </c>
      <c r="K56" s="55" t="s">
        <v>70</v>
      </c>
      <c r="L56" s="89"/>
      <c r="M56" s="92"/>
      <c r="N56" s="89"/>
      <c r="O56" s="92"/>
      <c r="P56" s="89"/>
    </row>
    <row r="57" spans="1:16" ht="16.5">
      <c r="A57" s="9"/>
      <c r="B57" s="36" t="s">
        <v>51</v>
      </c>
      <c r="C57" s="42" t="s">
        <v>52</v>
      </c>
      <c r="D57" s="4"/>
      <c r="E57" s="4"/>
      <c r="F57" s="7"/>
      <c r="G57" s="49"/>
      <c r="H57" s="56"/>
      <c r="I57" s="57" t="s">
        <v>59</v>
      </c>
      <c r="J57" s="86" t="s">
        <v>47</v>
      </c>
      <c r="K57" s="86"/>
      <c r="L57" s="58">
        <v>0.5</v>
      </c>
      <c r="M57" s="58" t="s">
        <v>53</v>
      </c>
      <c r="N57" s="58" t="s">
        <v>54</v>
      </c>
      <c r="O57" s="58" t="s">
        <v>55</v>
      </c>
      <c r="P57" s="58" t="s">
        <v>56</v>
      </c>
    </row>
    <row r="58" spans="1:16">
      <c r="A58" s="10" t="s">
        <v>2</v>
      </c>
      <c r="B58" s="37">
        <v>2</v>
      </c>
      <c r="C58" s="43">
        <v>3</v>
      </c>
      <c r="D58" s="5">
        <v>4</v>
      </c>
      <c r="E58" s="5">
        <v>5</v>
      </c>
      <c r="F58" s="5">
        <v>6</v>
      </c>
      <c r="G58" s="5">
        <v>7</v>
      </c>
      <c r="H58" s="59">
        <v>8</v>
      </c>
      <c r="I58" s="60">
        <v>9</v>
      </c>
      <c r="J58" s="60">
        <v>10</v>
      </c>
      <c r="K58" s="60">
        <v>11</v>
      </c>
      <c r="L58" s="60">
        <v>12</v>
      </c>
      <c r="M58" s="60">
        <v>13</v>
      </c>
      <c r="N58" s="60">
        <v>14</v>
      </c>
      <c r="O58" s="60">
        <v>15</v>
      </c>
      <c r="P58" s="60">
        <v>16</v>
      </c>
    </row>
    <row r="59" spans="1:16" ht="15" hidden="1" customHeight="1">
      <c r="A59" s="11" t="s">
        <v>3</v>
      </c>
      <c r="B59" s="38">
        <v>0</v>
      </c>
      <c r="C59" s="44"/>
      <c r="D59" s="4"/>
      <c r="E59" s="4"/>
      <c r="F59" s="1"/>
      <c r="G59" s="4"/>
      <c r="H59" s="56"/>
      <c r="I59" s="56"/>
      <c r="J59" s="56"/>
      <c r="K59" s="56"/>
      <c r="L59" s="56"/>
      <c r="M59" s="56"/>
      <c r="N59" s="56"/>
      <c r="O59" s="56"/>
      <c r="P59" s="56"/>
    </row>
    <row r="60" spans="1:16" ht="15" hidden="1" customHeight="1">
      <c r="A60" s="11" t="s">
        <v>4</v>
      </c>
      <c r="B60" s="38">
        <v>0</v>
      </c>
      <c r="C60" s="44"/>
      <c r="D60" s="4"/>
      <c r="E60" s="4"/>
      <c r="F60" s="1"/>
      <c r="G60" s="4"/>
      <c r="H60" s="56"/>
      <c r="I60" s="56"/>
      <c r="J60" s="56"/>
      <c r="K60" s="56"/>
      <c r="L60" s="56"/>
      <c r="M60" s="56"/>
      <c r="N60" s="56"/>
      <c r="O60" s="56"/>
      <c r="P60" s="56"/>
    </row>
    <row r="61" spans="1:16" ht="15" hidden="1" customHeight="1">
      <c r="A61" s="11" t="s">
        <v>5</v>
      </c>
      <c r="B61" s="38">
        <v>0</v>
      </c>
      <c r="C61" s="44"/>
      <c r="D61" s="4"/>
      <c r="E61" s="4"/>
      <c r="F61" s="1"/>
      <c r="G61" s="4"/>
      <c r="H61" s="56"/>
      <c r="I61" s="56"/>
      <c r="J61" s="56"/>
      <c r="K61" s="56"/>
      <c r="L61" s="56"/>
      <c r="M61" s="56"/>
      <c r="N61" s="56"/>
      <c r="O61" s="56"/>
      <c r="P61" s="56"/>
    </row>
    <row r="62" spans="1:16" ht="15" hidden="1" customHeight="1">
      <c r="A62" s="11" t="s">
        <v>6</v>
      </c>
      <c r="B62" s="38">
        <v>0</v>
      </c>
      <c r="C62" s="44"/>
      <c r="D62" s="4"/>
      <c r="E62" s="4"/>
      <c r="F62" s="1"/>
      <c r="G62" s="4"/>
      <c r="H62" s="56"/>
      <c r="I62" s="56"/>
      <c r="J62" s="56"/>
      <c r="K62" s="56"/>
      <c r="L62" s="56"/>
      <c r="M62" s="56"/>
      <c r="N62" s="56"/>
      <c r="O62" s="56"/>
      <c r="P62" s="56"/>
    </row>
    <row r="63" spans="1:16" ht="15" hidden="1" customHeight="1">
      <c r="A63" s="11" t="s">
        <v>7</v>
      </c>
      <c r="B63" s="38">
        <v>0</v>
      </c>
      <c r="C63" s="44"/>
      <c r="D63" s="4"/>
      <c r="E63" s="4"/>
      <c r="F63" s="1"/>
      <c r="G63" s="4"/>
      <c r="H63" s="56"/>
      <c r="I63" s="56"/>
      <c r="J63" s="56"/>
      <c r="K63" s="56"/>
      <c r="L63" s="56"/>
      <c r="M63" s="56"/>
      <c r="N63" s="56"/>
      <c r="O63" s="56"/>
      <c r="P63" s="56"/>
    </row>
    <row r="64" spans="1:16" ht="15" hidden="1" customHeight="1">
      <c r="A64" s="11" t="s">
        <v>8</v>
      </c>
      <c r="B64" s="38">
        <v>0</v>
      </c>
      <c r="C64" s="44"/>
      <c r="D64" s="4"/>
      <c r="E64" s="4"/>
      <c r="F64" s="1"/>
      <c r="G64" s="4"/>
      <c r="H64" s="56"/>
      <c r="I64" s="56"/>
      <c r="J64" s="56"/>
      <c r="K64" s="56"/>
      <c r="L64" s="56"/>
      <c r="M64" s="56"/>
      <c r="N64" s="56"/>
      <c r="O64" s="56"/>
      <c r="P64" s="56"/>
    </row>
    <row r="65" spans="1:16" ht="15" hidden="1" customHeight="1">
      <c r="A65" s="11" t="s">
        <v>9</v>
      </c>
      <c r="B65" s="38">
        <v>0</v>
      </c>
      <c r="C65" s="44"/>
      <c r="D65" s="4"/>
      <c r="E65" s="4"/>
      <c r="F65" s="1"/>
      <c r="G65" s="4"/>
      <c r="H65" s="56"/>
      <c r="I65" s="56"/>
      <c r="J65" s="56"/>
      <c r="K65" s="56"/>
      <c r="L65" s="56"/>
      <c r="M65" s="56"/>
      <c r="N65" s="56"/>
      <c r="O65" s="56"/>
      <c r="P65" s="56"/>
    </row>
    <row r="66" spans="1:16" ht="15" hidden="1" customHeight="1">
      <c r="A66" s="11" t="s">
        <v>10</v>
      </c>
      <c r="B66" s="38">
        <v>0</v>
      </c>
      <c r="C66" s="44"/>
      <c r="D66" s="4"/>
      <c r="E66" s="4"/>
      <c r="F66" s="1"/>
      <c r="G66" s="4"/>
      <c r="H66" s="56"/>
      <c r="I66" s="56"/>
      <c r="J66" s="56"/>
      <c r="K66" s="56"/>
      <c r="L66" s="56"/>
      <c r="M66" s="56"/>
      <c r="N66" s="56"/>
      <c r="O66" s="56"/>
      <c r="P66" s="56"/>
    </row>
    <row r="67" spans="1:16" ht="15" hidden="1" customHeight="1">
      <c r="A67" s="11" t="s">
        <v>11</v>
      </c>
      <c r="B67" s="38">
        <v>0</v>
      </c>
      <c r="C67" s="44"/>
      <c r="D67" s="4"/>
      <c r="E67" s="4"/>
      <c r="F67" s="1"/>
      <c r="G67" s="4"/>
      <c r="H67" s="56"/>
      <c r="I67" s="56"/>
      <c r="J67" s="56"/>
      <c r="K67" s="56"/>
      <c r="L67" s="56"/>
      <c r="M67" s="56"/>
      <c r="N67" s="56"/>
      <c r="O67" s="56"/>
      <c r="P67" s="56"/>
    </row>
    <row r="68" spans="1:16" ht="15" hidden="1" customHeight="1">
      <c r="A68" s="11" t="s">
        <v>12</v>
      </c>
      <c r="B68" s="38">
        <v>0</v>
      </c>
      <c r="C68" s="44"/>
      <c r="D68" s="4"/>
      <c r="E68" s="4"/>
      <c r="F68" s="1"/>
      <c r="G68" s="4"/>
      <c r="H68" s="56"/>
      <c r="I68" s="56"/>
      <c r="J68" s="56"/>
      <c r="K68" s="56"/>
      <c r="L68" s="56"/>
      <c r="M68" s="56"/>
      <c r="N68" s="56"/>
      <c r="O68" s="56"/>
      <c r="P68" s="56"/>
    </row>
    <row r="69" spans="1:16" ht="15" hidden="1" customHeight="1">
      <c r="A69" s="11" t="s">
        <v>13</v>
      </c>
      <c r="B69" s="38">
        <v>0</v>
      </c>
      <c r="C69" s="44"/>
      <c r="D69" s="4"/>
      <c r="E69" s="4"/>
      <c r="F69" s="1"/>
      <c r="G69" s="4"/>
      <c r="H69" s="56"/>
      <c r="I69" s="56"/>
      <c r="J69" s="56"/>
      <c r="K69" s="56"/>
      <c r="L69" s="56"/>
      <c r="M69" s="56"/>
      <c r="N69" s="56"/>
      <c r="O69" s="56"/>
      <c r="P69" s="56"/>
    </row>
    <row r="70" spans="1:16" ht="15" hidden="1" customHeight="1">
      <c r="A70" s="11" t="s">
        <v>14</v>
      </c>
      <c r="B70" s="38">
        <v>0</v>
      </c>
      <c r="C70" s="44"/>
      <c r="D70" s="4"/>
      <c r="E70" s="4"/>
      <c r="F70" s="1"/>
      <c r="G70" s="4"/>
      <c r="H70" s="56"/>
      <c r="I70" s="56"/>
      <c r="J70" s="56"/>
      <c r="K70" s="56"/>
      <c r="L70" s="56"/>
      <c r="M70" s="56"/>
      <c r="N70" s="56"/>
      <c r="O70" s="56"/>
      <c r="P70" s="56"/>
    </row>
    <row r="71" spans="1:16" ht="15" hidden="1" customHeight="1">
      <c r="A71" s="11" t="s">
        <v>15</v>
      </c>
      <c r="B71" s="38">
        <v>0</v>
      </c>
      <c r="C71" s="44"/>
      <c r="D71" s="4"/>
      <c r="E71" s="4"/>
      <c r="F71" s="1"/>
      <c r="G71" s="4"/>
      <c r="H71" s="56"/>
      <c r="I71" s="56"/>
      <c r="J71" s="56"/>
      <c r="K71" s="56"/>
      <c r="L71" s="56"/>
      <c r="M71" s="56"/>
      <c r="N71" s="56"/>
      <c r="O71" s="56"/>
      <c r="P71" s="56"/>
    </row>
    <row r="72" spans="1:16" ht="15" hidden="1" customHeight="1">
      <c r="A72" s="11" t="s">
        <v>16</v>
      </c>
      <c r="B72" s="38">
        <v>0</v>
      </c>
      <c r="C72" s="44"/>
      <c r="D72" s="4"/>
      <c r="E72" s="4"/>
      <c r="F72" s="1"/>
      <c r="G72" s="4"/>
      <c r="H72" s="56"/>
      <c r="I72" s="56"/>
      <c r="J72" s="56"/>
      <c r="K72" s="56"/>
      <c r="L72" s="56"/>
      <c r="M72" s="56"/>
      <c r="N72" s="56"/>
      <c r="O72" s="56"/>
      <c r="P72" s="56"/>
    </row>
    <row r="73" spans="1:16" ht="15" hidden="1" customHeight="1">
      <c r="A73" s="11" t="s">
        <v>17</v>
      </c>
      <c r="B73" s="38">
        <v>0</v>
      </c>
      <c r="C73" s="44"/>
      <c r="D73" s="4"/>
      <c r="E73" s="4"/>
      <c r="F73" s="1"/>
      <c r="G73" s="4"/>
      <c r="H73" s="56"/>
      <c r="I73" s="56"/>
      <c r="J73" s="56"/>
      <c r="K73" s="56"/>
      <c r="L73" s="56"/>
      <c r="M73" s="56"/>
      <c r="N73" s="56"/>
      <c r="O73" s="56"/>
      <c r="P73" s="56"/>
    </row>
    <row r="74" spans="1:16" ht="15" hidden="1" customHeight="1">
      <c r="A74" s="11" t="s">
        <v>18</v>
      </c>
      <c r="B74" s="38">
        <v>0</v>
      </c>
      <c r="C74" s="44"/>
      <c r="D74" s="4"/>
      <c r="E74" s="4"/>
      <c r="F74" s="1"/>
      <c r="G74" s="4"/>
      <c r="H74" s="56"/>
      <c r="I74" s="56"/>
      <c r="J74" s="56"/>
      <c r="K74" s="56"/>
      <c r="L74" s="56"/>
      <c r="M74" s="56"/>
      <c r="N74" s="56"/>
      <c r="O74" s="56"/>
      <c r="P74" s="56"/>
    </row>
    <row r="75" spans="1:16" ht="15" hidden="1" customHeight="1">
      <c r="A75" s="11" t="s">
        <v>19</v>
      </c>
      <c r="B75" s="38">
        <v>0</v>
      </c>
      <c r="C75" s="44"/>
      <c r="D75" s="4"/>
      <c r="E75" s="4"/>
      <c r="F75" s="1"/>
      <c r="G75" s="4"/>
      <c r="H75" s="56"/>
      <c r="I75" s="56"/>
      <c r="J75" s="56"/>
      <c r="K75" s="56"/>
      <c r="L75" s="56"/>
      <c r="M75" s="56"/>
      <c r="N75" s="56"/>
      <c r="O75" s="56"/>
      <c r="P75" s="56"/>
    </row>
    <row r="76" spans="1:16" ht="15" hidden="1" customHeight="1">
      <c r="A76" s="11" t="s">
        <v>20</v>
      </c>
      <c r="B76" s="38">
        <v>0</v>
      </c>
      <c r="C76" s="44"/>
      <c r="D76" s="4"/>
      <c r="E76" s="4"/>
      <c r="F76" s="1"/>
      <c r="G76" s="4"/>
      <c r="H76" s="56"/>
      <c r="I76" s="56"/>
      <c r="J76" s="56"/>
      <c r="K76" s="56"/>
      <c r="L76" s="56"/>
      <c r="M76" s="56"/>
      <c r="N76" s="56"/>
      <c r="O76" s="56"/>
      <c r="P76" s="56"/>
    </row>
    <row r="77" spans="1:16" ht="15" hidden="1" customHeight="1">
      <c r="A77" s="11" t="s">
        <v>21</v>
      </c>
      <c r="B77" s="38">
        <v>0</v>
      </c>
      <c r="C77" s="44"/>
      <c r="D77" s="4"/>
      <c r="E77" s="4"/>
      <c r="F77" s="1"/>
      <c r="G77" s="4"/>
      <c r="H77" s="56"/>
      <c r="I77" s="56"/>
      <c r="J77" s="56"/>
      <c r="K77" s="56"/>
      <c r="L77" s="56"/>
      <c r="M77" s="56"/>
      <c r="N77" s="56"/>
      <c r="O77" s="56"/>
      <c r="P77" s="56"/>
    </row>
    <row r="78" spans="1:16" ht="15" hidden="1" customHeight="1">
      <c r="A78" s="11" t="s">
        <v>22</v>
      </c>
      <c r="B78" s="38">
        <v>0</v>
      </c>
      <c r="C78" s="44"/>
      <c r="D78" s="4"/>
      <c r="E78" s="4"/>
      <c r="F78" s="1"/>
      <c r="G78" s="4"/>
      <c r="H78" s="56"/>
      <c r="I78" s="56"/>
      <c r="J78" s="56"/>
      <c r="K78" s="56"/>
      <c r="L78" s="56"/>
      <c r="M78" s="56"/>
      <c r="N78" s="56"/>
      <c r="O78" s="56"/>
      <c r="P78" s="56"/>
    </row>
    <row r="79" spans="1:16" ht="15" hidden="1" customHeight="1">
      <c r="A79" s="11" t="s">
        <v>23</v>
      </c>
      <c r="B79" s="38">
        <v>0</v>
      </c>
      <c r="C79" s="44"/>
      <c r="D79" s="4"/>
      <c r="E79" s="4"/>
      <c r="F79" s="1"/>
      <c r="G79" s="4"/>
      <c r="H79" s="56"/>
      <c r="I79" s="56"/>
      <c r="J79" s="56"/>
      <c r="K79" s="56"/>
      <c r="L79" s="56"/>
      <c r="M79" s="56"/>
      <c r="N79" s="56"/>
      <c r="O79" s="56"/>
      <c r="P79" s="56"/>
    </row>
    <row r="80" spans="1:16" ht="15" hidden="1" customHeight="1">
      <c r="A80" s="11" t="s">
        <v>24</v>
      </c>
      <c r="B80" s="38">
        <v>0</v>
      </c>
      <c r="C80" s="44"/>
      <c r="D80" s="4"/>
      <c r="E80" s="4"/>
      <c r="F80" s="1"/>
      <c r="G80" s="4"/>
      <c r="H80" s="56"/>
      <c r="I80" s="56"/>
      <c r="J80" s="56"/>
      <c r="K80" s="56"/>
      <c r="L80" s="56"/>
      <c r="M80" s="56"/>
      <c r="N80" s="56"/>
      <c r="O80" s="56"/>
      <c r="P80" s="56"/>
    </row>
    <row r="81" spans="1:16" ht="15" hidden="1" customHeight="1">
      <c r="A81" s="11" t="s">
        <v>25</v>
      </c>
      <c r="B81" s="38">
        <v>0</v>
      </c>
      <c r="C81" s="44"/>
      <c r="D81" s="4"/>
      <c r="E81" s="4"/>
      <c r="F81" s="1"/>
      <c r="G81" s="4"/>
      <c r="H81" s="56"/>
      <c r="I81" s="56"/>
      <c r="J81" s="56"/>
      <c r="K81" s="56"/>
      <c r="L81" s="56"/>
      <c r="M81" s="56"/>
      <c r="N81" s="56"/>
      <c r="O81" s="56"/>
      <c r="P81" s="56"/>
    </row>
    <row r="82" spans="1:16" ht="15" hidden="1" customHeight="1">
      <c r="A82" s="11" t="s">
        <v>26</v>
      </c>
      <c r="B82" s="38">
        <v>0</v>
      </c>
      <c r="C82" s="44"/>
      <c r="D82" s="4"/>
      <c r="E82" s="4"/>
      <c r="F82" s="1"/>
      <c r="G82" s="4"/>
      <c r="H82" s="56"/>
      <c r="I82" s="56"/>
      <c r="J82" s="56"/>
      <c r="K82" s="56"/>
      <c r="L82" s="56"/>
      <c r="M82" s="56"/>
      <c r="N82" s="56"/>
      <c r="O82" s="56"/>
      <c r="P82" s="56"/>
    </row>
    <row r="83" spans="1:16" ht="15" hidden="1" customHeight="1">
      <c r="A83" s="11" t="s">
        <v>27</v>
      </c>
      <c r="B83" s="38">
        <v>0</v>
      </c>
      <c r="C83" s="44"/>
      <c r="D83" s="4"/>
      <c r="E83" s="4"/>
      <c r="F83" s="1"/>
      <c r="G83" s="4"/>
      <c r="H83" s="56"/>
      <c r="I83" s="56"/>
      <c r="J83" s="56"/>
      <c r="K83" s="56"/>
      <c r="L83" s="56"/>
      <c r="M83" s="56"/>
      <c r="N83" s="56"/>
      <c r="O83" s="56"/>
      <c r="P83" s="56"/>
    </row>
    <row r="84" spans="1:16" ht="15" hidden="1" customHeight="1">
      <c r="A84" s="11" t="s">
        <v>28</v>
      </c>
      <c r="B84" s="38">
        <v>0</v>
      </c>
      <c r="C84" s="44"/>
      <c r="D84" s="4"/>
      <c r="E84" s="4"/>
      <c r="F84" s="1"/>
      <c r="G84" s="4"/>
      <c r="H84" s="56"/>
      <c r="I84" s="56"/>
      <c r="J84" s="56"/>
      <c r="K84" s="56"/>
      <c r="L84" s="56"/>
      <c r="M84" s="56"/>
      <c r="N84" s="56"/>
      <c r="O84" s="56"/>
      <c r="P84" s="56"/>
    </row>
    <row r="85" spans="1:16" ht="15" hidden="1" customHeight="1">
      <c r="A85" s="11" t="s">
        <v>29</v>
      </c>
      <c r="B85" s="38">
        <v>0</v>
      </c>
      <c r="C85" s="44"/>
      <c r="D85" s="4"/>
      <c r="E85" s="4"/>
      <c r="F85" s="1"/>
      <c r="G85" s="4"/>
      <c r="H85" s="56"/>
      <c r="I85" s="56"/>
      <c r="J85" s="56"/>
      <c r="K85" s="56"/>
      <c r="L85" s="56"/>
      <c r="M85" s="56"/>
      <c r="N85" s="56"/>
      <c r="O85" s="56"/>
      <c r="P85" s="56"/>
    </row>
    <row r="86" spans="1:16" ht="15" hidden="1" customHeight="1">
      <c r="A86" s="11" t="s">
        <v>30</v>
      </c>
      <c r="B86" s="38">
        <v>0</v>
      </c>
      <c r="C86" s="44"/>
      <c r="D86" s="4"/>
      <c r="E86" s="4"/>
      <c r="F86" s="1"/>
      <c r="G86" s="4"/>
      <c r="H86" s="56"/>
      <c r="I86" s="56"/>
      <c r="J86" s="56"/>
      <c r="K86" s="56"/>
      <c r="L86" s="56"/>
      <c r="M86" s="56"/>
      <c r="N86" s="56"/>
      <c r="O86" s="56"/>
      <c r="P86" s="56"/>
    </row>
    <row r="87" spans="1:16" ht="15" hidden="1" customHeight="1">
      <c r="A87" s="12" t="s">
        <v>31</v>
      </c>
      <c r="B87" s="39">
        <v>0</v>
      </c>
      <c r="C87" s="44"/>
      <c r="D87" s="4"/>
      <c r="E87" s="4"/>
      <c r="F87" s="1"/>
      <c r="G87" s="4"/>
      <c r="H87" s="56"/>
      <c r="I87" s="56"/>
      <c r="J87" s="56"/>
      <c r="K87" s="56"/>
      <c r="L87" s="56"/>
      <c r="M87" s="56"/>
      <c r="N87" s="56"/>
      <c r="O87" s="56"/>
      <c r="P87" s="56"/>
    </row>
    <row r="88" spans="1:16">
      <c r="A88" s="13" t="s">
        <v>32</v>
      </c>
      <c r="B88" s="40">
        <v>210539</v>
      </c>
      <c r="C88" s="45">
        <f>E88-D88-1</f>
        <v>246203</v>
      </c>
      <c r="D88" s="21">
        <f>ROUND(E88*5%,0)</f>
        <v>12958</v>
      </c>
      <c r="E88" s="22">
        <f>ROUND(G88*F88,0)</f>
        <v>259162</v>
      </c>
      <c r="F88" s="49">
        <f>F95</f>
        <v>0.87</v>
      </c>
      <c r="G88" s="33">
        <f>ROUND(((M88*J88+N88*K88)*I88*L88+(O88*J88+P88*K88)*I88)*12,0)</f>
        <v>297887</v>
      </c>
      <c r="H88" s="24">
        <v>12</v>
      </c>
      <c r="I88" s="61">
        <f>I95</f>
        <v>8.66</v>
      </c>
      <c r="J88" s="24">
        <f>J95</f>
        <v>33</v>
      </c>
      <c r="K88" s="24">
        <f>K95</f>
        <v>18</v>
      </c>
      <c r="L88" s="61">
        <f>L95</f>
        <v>0.5</v>
      </c>
      <c r="M88" s="24">
        <v>99</v>
      </c>
      <c r="N88" s="24">
        <v>36</v>
      </c>
      <c r="O88" s="24">
        <v>15</v>
      </c>
      <c r="P88" s="24">
        <v>23</v>
      </c>
    </row>
    <row r="89" spans="1:16">
      <c r="A89" s="13" t="s">
        <v>33</v>
      </c>
      <c r="B89" s="40">
        <v>217346</v>
      </c>
      <c r="C89" s="45">
        <v>145584</v>
      </c>
      <c r="D89" s="21">
        <f>ROUND(E89*5%,0)</f>
        <v>7662</v>
      </c>
      <c r="E89" s="22">
        <f>ROUND(G89*F89,0)</f>
        <v>153245</v>
      </c>
      <c r="F89" s="49">
        <f>F95</f>
        <v>0.87</v>
      </c>
      <c r="G89" s="33">
        <f t="shared" ref="G89:G90" si="1">ROUND(((M89*J89+N89*K89)*I89*L89+(O89*J89+P89*K89)*I89)*12,0)</f>
        <v>176144</v>
      </c>
      <c r="H89" s="24">
        <v>12</v>
      </c>
      <c r="I89" s="61">
        <f>I95</f>
        <v>8.66</v>
      </c>
      <c r="J89" s="24">
        <f>J95</f>
        <v>33</v>
      </c>
      <c r="K89" s="24">
        <f>K95</f>
        <v>18</v>
      </c>
      <c r="L89" s="61">
        <f>L95</f>
        <v>0.5</v>
      </c>
      <c r="M89" s="24">
        <v>68</v>
      </c>
      <c r="N89" s="24">
        <v>15</v>
      </c>
      <c r="O89" s="24">
        <v>10</v>
      </c>
      <c r="P89" s="24">
        <v>6</v>
      </c>
    </row>
    <row r="90" spans="1:16">
      <c r="A90" s="13" t="s">
        <v>34</v>
      </c>
      <c r="B90" s="40">
        <v>99175</v>
      </c>
      <c r="C90" s="45">
        <f>E90-D90-2</f>
        <v>48827</v>
      </c>
      <c r="D90" s="21">
        <f>ROUND(E90*5%,0)</f>
        <v>2570</v>
      </c>
      <c r="E90" s="22">
        <f>ROUND(G90*F90,0)</f>
        <v>51399</v>
      </c>
      <c r="F90" s="49">
        <f>F95</f>
        <v>0.87</v>
      </c>
      <c r="G90" s="33">
        <f t="shared" si="1"/>
        <v>59079</v>
      </c>
      <c r="H90" s="24">
        <v>12</v>
      </c>
      <c r="I90" s="61">
        <f>I95</f>
        <v>8.66</v>
      </c>
      <c r="J90" s="24">
        <f>J95</f>
        <v>33</v>
      </c>
      <c r="K90" s="24">
        <f>K95</f>
        <v>18</v>
      </c>
      <c r="L90" s="61">
        <f>L95</f>
        <v>0.5</v>
      </c>
      <c r="M90" s="24">
        <v>21</v>
      </c>
      <c r="N90" s="24">
        <v>19</v>
      </c>
      <c r="O90" s="24">
        <v>1</v>
      </c>
      <c r="P90" s="24">
        <v>1</v>
      </c>
    </row>
    <row r="91" spans="1:16" ht="15" hidden="1" customHeight="1">
      <c r="A91" s="13" t="s">
        <v>35</v>
      </c>
      <c r="B91" s="40">
        <v>0</v>
      </c>
      <c r="C91" s="45"/>
      <c r="D91" s="21"/>
      <c r="E91" s="22"/>
      <c r="F91" s="14"/>
      <c r="G91" s="14"/>
      <c r="H91" s="25"/>
      <c r="I91" s="62"/>
      <c r="J91" s="25"/>
      <c r="K91" s="25"/>
      <c r="L91" s="62"/>
      <c r="M91" s="25"/>
      <c r="N91" s="25"/>
      <c r="O91" s="25"/>
      <c r="P91" s="25"/>
    </row>
    <row r="92" spans="1:16" ht="15" hidden="1" customHeight="1">
      <c r="A92" s="13" t="s">
        <v>36</v>
      </c>
      <c r="B92" s="40">
        <v>0</v>
      </c>
      <c r="C92" s="45"/>
      <c r="D92" s="21"/>
      <c r="E92" s="22"/>
      <c r="F92" s="14"/>
      <c r="G92" s="14"/>
      <c r="H92" s="25"/>
      <c r="I92" s="62"/>
      <c r="J92" s="25"/>
      <c r="K92" s="25"/>
      <c r="L92" s="62"/>
      <c r="M92" s="25"/>
      <c r="N92" s="25"/>
      <c r="O92" s="25"/>
      <c r="P92" s="25"/>
    </row>
    <row r="93" spans="1:16">
      <c r="A93" s="30" t="s">
        <v>37</v>
      </c>
      <c r="B93" s="41">
        <v>527060</v>
      </c>
      <c r="C93" s="46">
        <f>SUM(C88:C90)</f>
        <v>440614</v>
      </c>
      <c r="D93" s="26">
        <f>SUM(D88:D90)</f>
        <v>23190</v>
      </c>
      <c r="E93" s="26">
        <f>SUM(E88:E90)</f>
        <v>463806</v>
      </c>
      <c r="F93" s="58">
        <f>F95</f>
        <v>0.87</v>
      </c>
      <c r="G93" s="34">
        <f>SUM(G88:G90)</f>
        <v>533110</v>
      </c>
      <c r="H93" s="28">
        <v>12</v>
      </c>
      <c r="I93" s="27">
        <f>I95</f>
        <v>8.66</v>
      </c>
      <c r="J93" s="28">
        <f>J95</f>
        <v>33</v>
      </c>
      <c r="K93" s="28">
        <f>K95</f>
        <v>18</v>
      </c>
      <c r="L93" s="27">
        <f>L95</f>
        <v>0.5</v>
      </c>
      <c r="M93" s="26">
        <f>SUM(M88:M90)</f>
        <v>188</v>
      </c>
      <c r="N93" s="26">
        <f>SUM(N88:N90)</f>
        <v>70</v>
      </c>
      <c r="O93" s="26">
        <f>SUM(O88:O90)</f>
        <v>26</v>
      </c>
      <c r="P93" s="26">
        <f>SUM(P88:P90)</f>
        <v>30</v>
      </c>
    </row>
    <row r="94" spans="1:16">
      <c r="A94" s="31" t="s">
        <v>38</v>
      </c>
      <c r="B94" s="40">
        <v>6096</v>
      </c>
      <c r="C94" s="46">
        <f>D95-1</f>
        <v>23189</v>
      </c>
      <c r="D94" s="23"/>
      <c r="E94" s="23"/>
      <c r="F94" s="14"/>
      <c r="G94" s="35"/>
      <c r="H94" s="25"/>
      <c r="I94" s="62"/>
      <c r="J94" s="25"/>
      <c r="K94" s="25"/>
      <c r="L94" s="62"/>
      <c r="M94" s="25"/>
      <c r="N94" s="25"/>
      <c r="O94" s="25"/>
      <c r="P94" s="25"/>
    </row>
    <row r="95" spans="1:16">
      <c r="A95" s="30" t="s">
        <v>39</v>
      </c>
      <c r="B95" s="41">
        <v>533156</v>
      </c>
      <c r="C95" s="46">
        <f>C93+C94</f>
        <v>463803</v>
      </c>
      <c r="D95" s="26">
        <f>D93</f>
        <v>23190</v>
      </c>
      <c r="E95" s="26">
        <f>E93</f>
        <v>463806</v>
      </c>
      <c r="F95" s="15">
        <v>0.87</v>
      </c>
      <c r="G95" s="34">
        <f>G93</f>
        <v>533110</v>
      </c>
      <c r="H95" s="28">
        <v>12</v>
      </c>
      <c r="I95" s="63">
        <v>8.66</v>
      </c>
      <c r="J95" s="64">
        <v>33</v>
      </c>
      <c r="K95" s="64">
        <v>18</v>
      </c>
      <c r="L95" s="65">
        <v>0.5</v>
      </c>
      <c r="M95" s="26">
        <f>M93</f>
        <v>188</v>
      </c>
      <c r="N95" s="26">
        <f>N93</f>
        <v>70</v>
      </c>
      <c r="O95" s="26">
        <f>O93</f>
        <v>26</v>
      </c>
      <c r="P95" s="26">
        <f>P93</f>
        <v>30</v>
      </c>
    </row>
    <row r="96" spans="1:16" s="68" customFormat="1">
      <c r="A96" s="8" t="s">
        <v>49</v>
      </c>
      <c r="B96" s="78"/>
      <c r="C96" s="72"/>
      <c r="D96" s="72"/>
      <c r="E96" s="72"/>
      <c r="F96" s="75"/>
      <c r="G96" s="73"/>
      <c r="H96" s="74"/>
      <c r="I96" s="75"/>
      <c r="J96" s="76"/>
      <c r="K96" s="76"/>
      <c r="L96" s="77"/>
      <c r="M96" s="72"/>
      <c r="N96" s="72"/>
      <c r="O96" s="72"/>
      <c r="P96" s="72"/>
    </row>
    <row r="97" spans="1:16" ht="17.25" customHeight="1">
      <c r="C97" s="85">
        <f>C46+C95</f>
        <v>533107</v>
      </c>
    </row>
    <row r="98" spans="1:16" ht="23.25" customHeight="1">
      <c r="A98" s="81" t="s">
        <v>73</v>
      </c>
    </row>
    <row r="99" spans="1:16" ht="15" customHeight="1">
      <c r="A99" s="93" t="s">
        <v>0</v>
      </c>
      <c r="B99" s="96" t="s">
        <v>41</v>
      </c>
      <c r="C99" s="99" t="s">
        <v>40</v>
      </c>
      <c r="D99" s="102" t="s">
        <v>1</v>
      </c>
      <c r="E99" s="102"/>
      <c r="F99" s="103" t="s">
        <v>50</v>
      </c>
      <c r="G99" s="106" t="s">
        <v>58</v>
      </c>
      <c r="H99" s="87" t="s">
        <v>42</v>
      </c>
      <c r="I99" s="87" t="s">
        <v>60</v>
      </c>
      <c r="J99" s="109" t="s">
        <v>57</v>
      </c>
      <c r="K99" s="109"/>
      <c r="L99" s="87" t="s">
        <v>48</v>
      </c>
      <c r="M99" s="90" t="s">
        <v>44</v>
      </c>
      <c r="N99" s="90"/>
      <c r="O99" s="90"/>
      <c r="P99" s="90"/>
    </row>
    <row r="100" spans="1:16" ht="33.75" customHeight="1">
      <c r="A100" s="94"/>
      <c r="B100" s="97"/>
      <c r="C100" s="100"/>
      <c r="D100" s="50" t="s">
        <v>43</v>
      </c>
      <c r="E100" s="50" t="s">
        <v>61</v>
      </c>
      <c r="F100" s="104"/>
      <c r="G100" s="107"/>
      <c r="H100" s="88"/>
      <c r="I100" s="88"/>
      <c r="J100" s="109"/>
      <c r="K100" s="109"/>
      <c r="L100" s="88"/>
      <c r="M100" s="91" t="s">
        <v>46</v>
      </c>
      <c r="N100" s="87" t="s">
        <v>63</v>
      </c>
      <c r="O100" s="91" t="s">
        <v>45</v>
      </c>
      <c r="P100" s="87" t="s">
        <v>64</v>
      </c>
    </row>
    <row r="101" spans="1:16" ht="45" customHeight="1">
      <c r="A101" s="95"/>
      <c r="B101" s="98"/>
      <c r="C101" s="101"/>
      <c r="D101" s="17"/>
      <c r="E101" s="17"/>
      <c r="F101" s="105"/>
      <c r="G101" s="108"/>
      <c r="H101" s="89"/>
      <c r="I101" s="88"/>
      <c r="J101" s="55" t="s">
        <v>69</v>
      </c>
      <c r="K101" s="55" t="s">
        <v>70</v>
      </c>
      <c r="L101" s="89"/>
      <c r="M101" s="92"/>
      <c r="N101" s="89"/>
      <c r="O101" s="92"/>
      <c r="P101" s="89"/>
    </row>
    <row r="102" spans="1:16" ht="16.5">
      <c r="A102" s="9"/>
      <c r="B102" s="36" t="s">
        <v>51</v>
      </c>
      <c r="C102" s="42" t="s">
        <v>52</v>
      </c>
      <c r="D102" s="4"/>
      <c r="E102" s="4"/>
      <c r="F102" s="7"/>
      <c r="G102" s="49"/>
      <c r="H102" s="56"/>
      <c r="I102" s="57" t="s">
        <v>59</v>
      </c>
      <c r="J102" s="86" t="s">
        <v>47</v>
      </c>
      <c r="K102" s="86"/>
      <c r="L102" s="58">
        <v>0.5</v>
      </c>
      <c r="M102" s="58" t="s">
        <v>53</v>
      </c>
      <c r="N102" s="58" t="s">
        <v>54</v>
      </c>
      <c r="O102" s="58" t="s">
        <v>55</v>
      </c>
      <c r="P102" s="58" t="s">
        <v>56</v>
      </c>
    </row>
    <row r="103" spans="1:16">
      <c r="A103" s="10" t="s">
        <v>2</v>
      </c>
      <c r="B103" s="37">
        <v>2</v>
      </c>
      <c r="C103" s="43">
        <v>3</v>
      </c>
      <c r="D103" s="5">
        <v>4</v>
      </c>
      <c r="E103" s="5">
        <v>5</v>
      </c>
      <c r="F103" s="5">
        <v>6</v>
      </c>
      <c r="G103" s="5">
        <v>7</v>
      </c>
      <c r="H103" s="59">
        <v>8</v>
      </c>
      <c r="I103" s="60">
        <v>9</v>
      </c>
      <c r="J103" s="60">
        <v>10</v>
      </c>
      <c r="K103" s="60">
        <v>11</v>
      </c>
      <c r="L103" s="60">
        <v>12</v>
      </c>
      <c r="M103" s="60">
        <v>13</v>
      </c>
      <c r="N103" s="60">
        <v>14</v>
      </c>
      <c r="O103" s="70">
        <v>15</v>
      </c>
      <c r="P103" s="60">
        <v>16</v>
      </c>
    </row>
    <row r="104" spans="1:16" ht="15" hidden="1" customHeight="1">
      <c r="A104" s="11" t="s">
        <v>3</v>
      </c>
      <c r="B104" s="38">
        <v>0</v>
      </c>
      <c r="C104" s="44"/>
      <c r="D104" s="4"/>
      <c r="E104" s="4"/>
      <c r="F104" s="1"/>
      <c r="G104" s="4"/>
      <c r="H104" s="56"/>
      <c r="I104" s="56"/>
      <c r="J104" s="56"/>
      <c r="K104" s="56"/>
      <c r="L104" s="56"/>
      <c r="M104" s="56"/>
      <c r="N104" s="56"/>
      <c r="O104" s="56"/>
      <c r="P104" s="56"/>
    </row>
    <row r="105" spans="1:16" ht="15" hidden="1" customHeight="1">
      <c r="A105" s="11" t="s">
        <v>4</v>
      </c>
      <c r="B105" s="38">
        <v>0</v>
      </c>
      <c r="C105" s="44"/>
      <c r="D105" s="4"/>
      <c r="E105" s="4"/>
      <c r="F105" s="1"/>
      <c r="G105" s="4"/>
      <c r="H105" s="56"/>
      <c r="I105" s="56"/>
      <c r="J105" s="56"/>
      <c r="K105" s="56"/>
      <c r="L105" s="56"/>
      <c r="M105" s="56"/>
      <c r="N105" s="56"/>
      <c r="O105" s="56"/>
      <c r="P105" s="56"/>
    </row>
    <row r="106" spans="1:16" ht="31.5" hidden="1" customHeight="1">
      <c r="A106" s="11" t="s">
        <v>5</v>
      </c>
      <c r="B106" s="38">
        <v>0</v>
      </c>
      <c r="C106" s="44"/>
      <c r="D106" s="4"/>
      <c r="E106" s="4"/>
      <c r="F106" s="1"/>
      <c r="G106" s="4"/>
      <c r="H106" s="56"/>
      <c r="I106" s="56"/>
      <c r="J106" s="56"/>
      <c r="K106" s="56"/>
      <c r="L106" s="56"/>
      <c r="M106" s="56"/>
      <c r="N106" s="56"/>
      <c r="O106" s="56"/>
      <c r="P106" s="56"/>
    </row>
    <row r="107" spans="1:16" ht="42" hidden="1" customHeight="1">
      <c r="A107" s="11" t="s">
        <v>6</v>
      </c>
      <c r="B107" s="38">
        <v>0</v>
      </c>
      <c r="C107" s="44"/>
      <c r="D107" s="4"/>
      <c r="E107" s="4"/>
      <c r="F107" s="1"/>
      <c r="G107" s="4"/>
      <c r="H107" s="56"/>
      <c r="I107" s="56"/>
      <c r="J107" s="56"/>
      <c r="K107" s="56"/>
      <c r="L107" s="56"/>
      <c r="M107" s="56"/>
      <c r="N107" s="56"/>
      <c r="O107" s="56"/>
      <c r="P107" s="56"/>
    </row>
    <row r="108" spans="1:16" ht="31.5" hidden="1" customHeight="1">
      <c r="A108" s="11" t="s">
        <v>7</v>
      </c>
      <c r="B108" s="38">
        <v>0</v>
      </c>
      <c r="C108" s="44"/>
      <c r="D108" s="4"/>
      <c r="E108" s="4"/>
      <c r="F108" s="1"/>
      <c r="G108" s="4"/>
      <c r="H108" s="56"/>
      <c r="I108" s="56"/>
      <c r="J108" s="56"/>
      <c r="K108" s="56"/>
      <c r="L108" s="56"/>
      <c r="M108" s="56"/>
      <c r="N108" s="56"/>
      <c r="O108" s="56"/>
      <c r="P108" s="56"/>
    </row>
    <row r="109" spans="1:16" ht="42" hidden="1" customHeight="1">
      <c r="A109" s="11" t="s">
        <v>8</v>
      </c>
      <c r="B109" s="38">
        <v>0</v>
      </c>
      <c r="C109" s="44"/>
      <c r="D109" s="4"/>
      <c r="E109" s="4"/>
      <c r="F109" s="1"/>
      <c r="G109" s="4"/>
      <c r="H109" s="56"/>
      <c r="I109" s="56"/>
      <c r="J109" s="56"/>
      <c r="K109" s="56"/>
      <c r="L109" s="56"/>
      <c r="M109" s="56"/>
      <c r="N109" s="56"/>
      <c r="O109" s="56"/>
      <c r="P109" s="56"/>
    </row>
    <row r="110" spans="1:16" ht="31.5" hidden="1" customHeight="1">
      <c r="A110" s="11" t="s">
        <v>9</v>
      </c>
      <c r="B110" s="38">
        <v>0</v>
      </c>
      <c r="C110" s="44"/>
      <c r="D110" s="4"/>
      <c r="E110" s="4"/>
      <c r="F110" s="1"/>
      <c r="G110" s="4"/>
      <c r="H110" s="56"/>
      <c r="I110" s="56"/>
      <c r="J110" s="56"/>
      <c r="K110" s="56"/>
      <c r="L110" s="56"/>
      <c r="M110" s="56"/>
      <c r="N110" s="56"/>
      <c r="O110" s="56"/>
      <c r="P110" s="56"/>
    </row>
    <row r="111" spans="1:16" ht="42" hidden="1" customHeight="1">
      <c r="A111" s="11" t="s">
        <v>10</v>
      </c>
      <c r="B111" s="38">
        <v>0</v>
      </c>
      <c r="C111" s="44"/>
      <c r="D111" s="4"/>
      <c r="E111" s="4"/>
      <c r="F111" s="1"/>
      <c r="G111" s="4"/>
      <c r="H111" s="56"/>
      <c r="I111" s="56"/>
      <c r="J111" s="56"/>
      <c r="K111" s="56"/>
      <c r="L111" s="56"/>
      <c r="M111" s="56"/>
      <c r="N111" s="56"/>
      <c r="O111" s="56"/>
      <c r="P111" s="56"/>
    </row>
    <row r="112" spans="1:16" ht="42" hidden="1" customHeight="1">
      <c r="A112" s="11" t="s">
        <v>11</v>
      </c>
      <c r="B112" s="38">
        <v>0</v>
      </c>
      <c r="C112" s="44"/>
      <c r="D112" s="4"/>
      <c r="E112" s="4"/>
      <c r="F112" s="1"/>
      <c r="G112" s="4"/>
      <c r="H112" s="56"/>
      <c r="I112" s="56"/>
      <c r="J112" s="56"/>
      <c r="K112" s="56"/>
      <c r="L112" s="56"/>
      <c r="M112" s="56"/>
      <c r="N112" s="56"/>
      <c r="O112" s="56"/>
      <c r="P112" s="56"/>
    </row>
    <row r="113" spans="1:16" ht="31.5" hidden="1" customHeight="1">
      <c r="A113" s="11" t="s">
        <v>12</v>
      </c>
      <c r="B113" s="38">
        <v>0</v>
      </c>
      <c r="C113" s="44"/>
      <c r="D113" s="4"/>
      <c r="E113" s="4"/>
      <c r="F113" s="1"/>
      <c r="G113" s="4"/>
      <c r="H113" s="56"/>
      <c r="I113" s="56"/>
      <c r="J113" s="56"/>
      <c r="K113" s="56"/>
      <c r="L113" s="56"/>
      <c r="M113" s="56"/>
      <c r="N113" s="56"/>
      <c r="O113" s="56"/>
      <c r="P113" s="56"/>
    </row>
    <row r="114" spans="1:16" ht="31.5" hidden="1" customHeight="1">
      <c r="A114" s="11" t="s">
        <v>13</v>
      </c>
      <c r="B114" s="38">
        <v>0</v>
      </c>
      <c r="C114" s="44"/>
      <c r="D114" s="4"/>
      <c r="E114" s="4"/>
      <c r="F114" s="1"/>
      <c r="G114" s="4"/>
      <c r="H114" s="56"/>
      <c r="I114" s="56"/>
      <c r="J114" s="56"/>
      <c r="K114" s="56"/>
      <c r="L114" s="56"/>
      <c r="M114" s="56"/>
      <c r="N114" s="56"/>
      <c r="O114" s="56"/>
      <c r="P114" s="56"/>
    </row>
    <row r="115" spans="1:16" ht="31.5" hidden="1" customHeight="1">
      <c r="A115" s="11" t="s">
        <v>14</v>
      </c>
      <c r="B115" s="38">
        <v>0</v>
      </c>
      <c r="C115" s="44"/>
      <c r="D115" s="4"/>
      <c r="E115" s="4"/>
      <c r="F115" s="1"/>
      <c r="G115" s="4"/>
      <c r="H115" s="56"/>
      <c r="I115" s="56"/>
      <c r="J115" s="56"/>
      <c r="K115" s="56"/>
      <c r="L115" s="56"/>
      <c r="M115" s="56"/>
      <c r="N115" s="56"/>
      <c r="O115" s="56"/>
      <c r="P115" s="56"/>
    </row>
    <row r="116" spans="1:16" ht="31.5" hidden="1" customHeight="1">
      <c r="A116" s="11" t="s">
        <v>15</v>
      </c>
      <c r="B116" s="38">
        <v>0</v>
      </c>
      <c r="C116" s="44"/>
      <c r="D116" s="4"/>
      <c r="E116" s="4"/>
      <c r="F116" s="1"/>
      <c r="G116" s="4"/>
      <c r="H116" s="56"/>
      <c r="I116" s="56"/>
      <c r="J116" s="56"/>
      <c r="K116" s="56"/>
      <c r="L116" s="56"/>
      <c r="M116" s="56"/>
      <c r="N116" s="56"/>
      <c r="O116" s="56"/>
      <c r="P116" s="56"/>
    </row>
    <row r="117" spans="1:16" ht="31.5" hidden="1" customHeight="1">
      <c r="A117" s="11" t="s">
        <v>16</v>
      </c>
      <c r="B117" s="38">
        <v>0</v>
      </c>
      <c r="C117" s="44"/>
      <c r="D117" s="4"/>
      <c r="E117" s="4"/>
      <c r="F117" s="1"/>
      <c r="G117" s="4"/>
      <c r="H117" s="56"/>
      <c r="I117" s="56"/>
      <c r="J117" s="56"/>
      <c r="K117" s="56"/>
      <c r="L117" s="56"/>
      <c r="M117" s="56"/>
      <c r="N117" s="56"/>
      <c r="O117" s="56"/>
      <c r="P117" s="56"/>
    </row>
    <row r="118" spans="1:16" ht="31.5" hidden="1" customHeight="1">
      <c r="A118" s="11" t="s">
        <v>17</v>
      </c>
      <c r="B118" s="38">
        <v>0</v>
      </c>
      <c r="C118" s="44"/>
      <c r="D118" s="4"/>
      <c r="E118" s="4"/>
      <c r="F118" s="1"/>
      <c r="G118" s="4"/>
      <c r="H118" s="56"/>
      <c r="I118" s="56"/>
      <c r="J118" s="56"/>
      <c r="K118" s="56"/>
      <c r="L118" s="56"/>
      <c r="M118" s="56"/>
      <c r="N118" s="56"/>
      <c r="O118" s="56"/>
      <c r="P118" s="56"/>
    </row>
    <row r="119" spans="1:16" ht="42" hidden="1" customHeight="1">
      <c r="A119" s="11" t="s">
        <v>18</v>
      </c>
      <c r="B119" s="38">
        <v>0</v>
      </c>
      <c r="C119" s="44"/>
      <c r="D119" s="4"/>
      <c r="E119" s="4"/>
      <c r="F119" s="1"/>
      <c r="G119" s="4"/>
      <c r="H119" s="56"/>
      <c r="I119" s="56"/>
      <c r="J119" s="56"/>
      <c r="K119" s="56"/>
      <c r="L119" s="56"/>
      <c r="M119" s="56"/>
      <c r="N119" s="56"/>
      <c r="O119" s="56"/>
      <c r="P119" s="56"/>
    </row>
    <row r="120" spans="1:16" ht="31.5" hidden="1" customHeight="1">
      <c r="A120" s="11" t="s">
        <v>19</v>
      </c>
      <c r="B120" s="38">
        <v>0</v>
      </c>
      <c r="C120" s="44"/>
      <c r="D120" s="4"/>
      <c r="E120" s="4"/>
      <c r="F120" s="1"/>
      <c r="G120" s="4"/>
      <c r="H120" s="56"/>
      <c r="I120" s="56"/>
      <c r="J120" s="56"/>
      <c r="K120" s="56"/>
      <c r="L120" s="56"/>
      <c r="M120" s="56"/>
      <c r="N120" s="56"/>
      <c r="O120" s="56"/>
      <c r="P120" s="56"/>
    </row>
    <row r="121" spans="1:16" ht="31.5" hidden="1" customHeight="1">
      <c r="A121" s="11" t="s">
        <v>20</v>
      </c>
      <c r="B121" s="38">
        <v>0</v>
      </c>
      <c r="C121" s="44"/>
      <c r="D121" s="4"/>
      <c r="E121" s="4"/>
      <c r="F121" s="1"/>
      <c r="G121" s="4"/>
      <c r="H121" s="56"/>
      <c r="I121" s="56"/>
      <c r="J121" s="56"/>
      <c r="K121" s="56"/>
      <c r="L121" s="56"/>
      <c r="M121" s="56"/>
      <c r="N121" s="56"/>
      <c r="O121" s="56"/>
      <c r="P121" s="56"/>
    </row>
    <row r="122" spans="1:16" ht="31.5" hidden="1" customHeight="1">
      <c r="A122" s="11" t="s">
        <v>21</v>
      </c>
      <c r="B122" s="38">
        <v>0</v>
      </c>
      <c r="C122" s="44"/>
      <c r="D122" s="4"/>
      <c r="E122" s="4"/>
      <c r="F122" s="1"/>
      <c r="G122" s="4"/>
      <c r="H122" s="56"/>
      <c r="I122" s="56"/>
      <c r="J122" s="56"/>
      <c r="K122" s="56"/>
      <c r="L122" s="56"/>
      <c r="M122" s="56"/>
      <c r="N122" s="56"/>
      <c r="O122" s="56"/>
      <c r="P122" s="56"/>
    </row>
    <row r="123" spans="1:16" ht="31.5" hidden="1" customHeight="1">
      <c r="A123" s="11" t="s">
        <v>22</v>
      </c>
      <c r="B123" s="38">
        <v>0</v>
      </c>
      <c r="C123" s="44"/>
      <c r="D123" s="4"/>
      <c r="E123" s="4"/>
      <c r="F123" s="1"/>
      <c r="G123" s="4"/>
      <c r="H123" s="56"/>
      <c r="I123" s="56"/>
      <c r="J123" s="56"/>
      <c r="K123" s="56"/>
      <c r="L123" s="56"/>
      <c r="M123" s="56"/>
      <c r="N123" s="56"/>
      <c r="O123" s="56"/>
      <c r="P123" s="56"/>
    </row>
    <row r="124" spans="1:16" ht="31.5" hidden="1" customHeight="1">
      <c r="A124" s="11" t="s">
        <v>23</v>
      </c>
      <c r="B124" s="38">
        <v>0</v>
      </c>
      <c r="C124" s="44"/>
      <c r="D124" s="4"/>
      <c r="E124" s="4"/>
      <c r="F124" s="1"/>
      <c r="G124" s="4"/>
      <c r="H124" s="56"/>
      <c r="I124" s="56"/>
      <c r="J124" s="56"/>
      <c r="K124" s="56"/>
      <c r="L124" s="56"/>
      <c r="M124" s="56"/>
      <c r="N124" s="56"/>
      <c r="O124" s="56"/>
      <c r="P124" s="56"/>
    </row>
    <row r="125" spans="1:16" ht="31.5" hidden="1" customHeight="1">
      <c r="A125" s="11" t="s">
        <v>24</v>
      </c>
      <c r="B125" s="38">
        <v>0</v>
      </c>
      <c r="C125" s="44"/>
      <c r="D125" s="4"/>
      <c r="E125" s="4"/>
      <c r="F125" s="1"/>
      <c r="G125" s="4"/>
      <c r="H125" s="56"/>
      <c r="I125" s="56"/>
      <c r="J125" s="56"/>
      <c r="K125" s="56"/>
      <c r="L125" s="56"/>
      <c r="M125" s="56"/>
      <c r="N125" s="56"/>
      <c r="O125" s="56"/>
      <c r="P125" s="56"/>
    </row>
    <row r="126" spans="1:16" ht="31.5" hidden="1" customHeight="1">
      <c r="A126" s="11" t="s">
        <v>25</v>
      </c>
      <c r="B126" s="38">
        <v>0</v>
      </c>
      <c r="C126" s="44"/>
      <c r="D126" s="4"/>
      <c r="E126" s="4"/>
      <c r="F126" s="1"/>
      <c r="G126" s="4"/>
      <c r="H126" s="56"/>
      <c r="I126" s="56"/>
      <c r="J126" s="56"/>
      <c r="K126" s="56"/>
      <c r="L126" s="56"/>
      <c r="M126" s="56"/>
      <c r="N126" s="56"/>
      <c r="O126" s="56"/>
      <c r="P126" s="56"/>
    </row>
    <row r="127" spans="1:16" ht="31.5" hidden="1" customHeight="1">
      <c r="A127" s="11" t="s">
        <v>26</v>
      </c>
      <c r="B127" s="38">
        <v>0</v>
      </c>
      <c r="C127" s="44"/>
      <c r="D127" s="4"/>
      <c r="E127" s="4"/>
      <c r="F127" s="1"/>
      <c r="G127" s="4"/>
      <c r="H127" s="56"/>
      <c r="I127" s="56"/>
      <c r="J127" s="56"/>
      <c r="K127" s="56"/>
      <c r="L127" s="56"/>
      <c r="M127" s="56"/>
      <c r="N127" s="56"/>
      <c r="O127" s="56"/>
      <c r="P127" s="56"/>
    </row>
    <row r="128" spans="1:16" ht="31.5" hidden="1" customHeight="1">
      <c r="A128" s="11" t="s">
        <v>27</v>
      </c>
      <c r="B128" s="38">
        <v>0</v>
      </c>
      <c r="C128" s="44"/>
      <c r="D128" s="4"/>
      <c r="E128" s="4"/>
      <c r="F128" s="1"/>
      <c r="G128" s="4"/>
      <c r="H128" s="56"/>
      <c r="I128" s="56"/>
      <c r="J128" s="56"/>
      <c r="K128" s="56"/>
      <c r="L128" s="56"/>
      <c r="M128" s="56"/>
      <c r="N128" s="56"/>
      <c r="O128" s="56"/>
      <c r="P128" s="56"/>
    </row>
    <row r="129" spans="1:16" ht="31.5" hidden="1" customHeight="1">
      <c r="A129" s="11" t="s">
        <v>28</v>
      </c>
      <c r="B129" s="38">
        <v>0</v>
      </c>
      <c r="C129" s="44"/>
      <c r="D129" s="4"/>
      <c r="E129" s="4"/>
      <c r="F129" s="1"/>
      <c r="G129" s="4"/>
      <c r="H129" s="56"/>
      <c r="I129" s="56"/>
      <c r="J129" s="56"/>
      <c r="K129" s="56"/>
      <c r="L129" s="56"/>
      <c r="M129" s="56"/>
      <c r="N129" s="56"/>
      <c r="O129" s="56"/>
      <c r="P129" s="56"/>
    </row>
    <row r="130" spans="1:16" ht="31.5" hidden="1" customHeight="1">
      <c r="A130" s="11" t="s">
        <v>29</v>
      </c>
      <c r="B130" s="38">
        <v>0</v>
      </c>
      <c r="C130" s="44"/>
      <c r="D130" s="4"/>
      <c r="E130" s="4"/>
      <c r="F130" s="1"/>
      <c r="G130" s="4"/>
      <c r="H130" s="56"/>
      <c r="I130" s="56"/>
      <c r="J130" s="56"/>
      <c r="K130" s="56"/>
      <c r="L130" s="56"/>
      <c r="M130" s="56"/>
      <c r="N130" s="56"/>
      <c r="O130" s="56"/>
      <c r="P130" s="56"/>
    </row>
    <row r="131" spans="1:16" ht="31.5" hidden="1" customHeight="1">
      <c r="A131" s="11" t="s">
        <v>30</v>
      </c>
      <c r="B131" s="38">
        <v>0</v>
      </c>
      <c r="C131" s="44"/>
      <c r="D131" s="4"/>
      <c r="E131" s="4"/>
      <c r="F131" s="1"/>
      <c r="G131" s="4"/>
      <c r="H131" s="56"/>
      <c r="I131" s="56"/>
      <c r="J131" s="56"/>
      <c r="K131" s="56"/>
      <c r="L131" s="56"/>
      <c r="M131" s="56"/>
      <c r="N131" s="56"/>
      <c r="O131" s="56"/>
      <c r="P131" s="56"/>
    </row>
    <row r="132" spans="1:16" ht="42" hidden="1" customHeight="1">
      <c r="A132" s="12" t="s">
        <v>31</v>
      </c>
      <c r="B132" s="39">
        <v>0</v>
      </c>
      <c r="C132" s="44"/>
      <c r="D132" s="4"/>
      <c r="E132" s="4"/>
      <c r="F132" s="1"/>
      <c r="G132" s="4"/>
      <c r="H132" s="56"/>
      <c r="I132" s="56"/>
      <c r="J132" s="56"/>
      <c r="K132" s="56"/>
      <c r="L132" s="56"/>
      <c r="M132" s="56"/>
      <c r="N132" s="56"/>
      <c r="O132" s="56"/>
      <c r="P132" s="56"/>
    </row>
    <row r="133" spans="1:16">
      <c r="A133" s="13" t="s">
        <v>32</v>
      </c>
      <c r="B133" s="40">
        <v>210539</v>
      </c>
      <c r="C133" s="45">
        <f>E133-D133+29563</f>
        <v>596585</v>
      </c>
      <c r="D133" s="21">
        <f>ROUND(E133*5%,0)</f>
        <v>29843</v>
      </c>
      <c r="E133" s="22">
        <f>ROUND(G133*F133,0)</f>
        <v>596865</v>
      </c>
      <c r="F133" s="49">
        <f>F140</f>
        <v>1</v>
      </c>
      <c r="G133" s="33">
        <f>ROUND(((M133*J133+N133*K133)*I133*L133+(O133*J133+P133*K133)*I133)*12,0)</f>
        <v>596865</v>
      </c>
      <c r="H133" s="24">
        <v>12</v>
      </c>
      <c r="I133" s="61">
        <f>I140</f>
        <v>8.66</v>
      </c>
      <c r="J133" s="24">
        <f>J140</f>
        <v>33</v>
      </c>
      <c r="K133" s="24">
        <f>K140</f>
        <v>18</v>
      </c>
      <c r="L133" s="61">
        <f>L140</f>
        <v>0.5</v>
      </c>
      <c r="M133" s="24">
        <f>240-M88</f>
        <v>141</v>
      </c>
      <c r="N133" s="24">
        <f>45-N88</f>
        <v>9</v>
      </c>
      <c r="O133" s="24">
        <f>115-O88</f>
        <v>100</v>
      </c>
      <c r="P133" s="24">
        <f>25-P88</f>
        <v>2</v>
      </c>
    </row>
    <row r="134" spans="1:16">
      <c r="A134" s="13" t="s">
        <v>33</v>
      </c>
      <c r="B134" s="40">
        <v>217346</v>
      </c>
      <c r="C134" s="45">
        <f>E134-D134+17717</f>
        <v>352095</v>
      </c>
      <c r="D134" s="21">
        <f>ROUND(E134*5%,0)</f>
        <v>17599</v>
      </c>
      <c r="E134" s="22">
        <f>ROUND(G134*F134,0)</f>
        <v>351977</v>
      </c>
      <c r="F134" s="49">
        <f>F140</f>
        <v>1</v>
      </c>
      <c r="G134" s="33">
        <f t="shared" ref="G134:G135" si="2">ROUND(((M134*J134+N134*K134)*I134*L134+(O134*J134+P134*K134)*I134)*12,0)</f>
        <v>351977</v>
      </c>
      <c r="H134" s="24">
        <v>12</v>
      </c>
      <c r="I134" s="61">
        <f>I140</f>
        <v>8.66</v>
      </c>
      <c r="J134" s="24">
        <f>J140</f>
        <v>33</v>
      </c>
      <c r="K134" s="24">
        <f>K140</f>
        <v>18</v>
      </c>
      <c r="L134" s="61">
        <f>L140</f>
        <v>0.5</v>
      </c>
      <c r="M134" s="24">
        <f>176-M89</f>
        <v>108</v>
      </c>
      <c r="N134" s="24">
        <f>75-N89</f>
        <v>60</v>
      </c>
      <c r="O134" s="24">
        <f>39-O89</f>
        <v>29</v>
      </c>
      <c r="P134" s="24">
        <f>12-P89</f>
        <v>6</v>
      </c>
    </row>
    <row r="135" spans="1:16">
      <c r="A135" s="13" t="s">
        <v>34</v>
      </c>
      <c r="B135" s="40">
        <v>99175</v>
      </c>
      <c r="C135" s="45">
        <f>E135-D135+5995+60</f>
        <v>117860</v>
      </c>
      <c r="D135" s="21">
        <f>ROUND(E135*5%,0)</f>
        <v>5884</v>
      </c>
      <c r="E135" s="22">
        <f>ROUND(G135*F135,0)</f>
        <v>117689</v>
      </c>
      <c r="F135" s="49">
        <f>F140</f>
        <v>1</v>
      </c>
      <c r="G135" s="33">
        <f t="shared" si="2"/>
        <v>117689</v>
      </c>
      <c r="H135" s="24">
        <v>12</v>
      </c>
      <c r="I135" s="61">
        <f>I140</f>
        <v>8.66</v>
      </c>
      <c r="J135" s="24">
        <f>J140</f>
        <v>33</v>
      </c>
      <c r="K135" s="24">
        <f>K140</f>
        <v>18</v>
      </c>
      <c r="L135" s="61">
        <f>L140</f>
        <v>0.5</v>
      </c>
      <c r="M135" s="24">
        <f>40-M90</f>
        <v>19</v>
      </c>
      <c r="N135" s="24">
        <f>20-N90</f>
        <v>1</v>
      </c>
      <c r="O135" s="24">
        <f>25-O90</f>
        <v>24</v>
      </c>
      <c r="P135" s="24">
        <f>2-P90</f>
        <v>1</v>
      </c>
    </row>
    <row r="136" spans="1:16" ht="15" hidden="1" customHeight="1">
      <c r="A136" s="13" t="s">
        <v>35</v>
      </c>
      <c r="B136" s="40">
        <v>0</v>
      </c>
      <c r="C136" s="45"/>
      <c r="D136" s="21"/>
      <c r="E136" s="22"/>
      <c r="F136" s="14"/>
      <c r="G136" s="14"/>
      <c r="H136" s="25"/>
      <c r="I136" s="62"/>
      <c r="J136" s="25"/>
      <c r="K136" s="25"/>
      <c r="L136" s="62"/>
      <c r="M136" s="25"/>
      <c r="N136" s="25"/>
      <c r="O136" s="25"/>
      <c r="P136" s="25"/>
    </row>
    <row r="137" spans="1:16" ht="24" hidden="1" customHeight="1">
      <c r="A137" s="13" t="s">
        <v>36</v>
      </c>
      <c r="B137" s="40">
        <v>0</v>
      </c>
      <c r="C137" s="45"/>
      <c r="D137" s="21"/>
      <c r="E137" s="22"/>
      <c r="F137" s="14"/>
      <c r="G137" s="14"/>
      <c r="H137" s="25"/>
      <c r="I137" s="62"/>
      <c r="J137" s="25"/>
      <c r="K137" s="25"/>
      <c r="L137" s="62"/>
      <c r="M137" s="25"/>
      <c r="N137" s="25"/>
      <c r="O137" s="25"/>
      <c r="P137" s="25"/>
    </row>
    <row r="138" spans="1:16">
      <c r="A138" s="30" t="s">
        <v>37</v>
      </c>
      <c r="B138" s="41">
        <v>527060</v>
      </c>
      <c r="C138" s="46">
        <f>SUM(C133:C135)</f>
        <v>1066540</v>
      </c>
      <c r="D138" s="26">
        <f>SUM(D133:D135)</f>
        <v>53326</v>
      </c>
      <c r="E138" s="26">
        <f>SUM(E133:E135)</f>
        <v>1066531</v>
      </c>
      <c r="F138" s="58">
        <f>F140</f>
        <v>1</v>
      </c>
      <c r="G138" s="34">
        <f>SUM(G133:G135)</f>
        <v>1066531</v>
      </c>
      <c r="H138" s="28">
        <v>12</v>
      </c>
      <c r="I138" s="27">
        <f>I140</f>
        <v>8.66</v>
      </c>
      <c r="J138" s="28">
        <f>J140</f>
        <v>33</v>
      </c>
      <c r="K138" s="28">
        <f>K140</f>
        <v>18</v>
      </c>
      <c r="L138" s="27">
        <f>L140</f>
        <v>0.5</v>
      </c>
      <c r="M138" s="26">
        <f>SUM(M133:M135)</f>
        <v>268</v>
      </c>
      <c r="N138" s="26">
        <f>SUM(N133:N135)</f>
        <v>70</v>
      </c>
      <c r="O138" s="26">
        <f>SUM(O133:O135)</f>
        <v>153</v>
      </c>
      <c r="P138" s="26">
        <f>SUM(P133:P135)</f>
        <v>9</v>
      </c>
    </row>
    <row r="139" spans="1:16">
      <c r="A139" s="31" t="s">
        <v>38</v>
      </c>
      <c r="B139" s="40">
        <v>6096</v>
      </c>
      <c r="C139" s="46"/>
      <c r="D139" s="23"/>
      <c r="E139" s="23"/>
      <c r="F139" s="14"/>
      <c r="G139" s="35"/>
      <c r="H139" s="25"/>
      <c r="I139" s="62"/>
      <c r="J139" s="25"/>
      <c r="K139" s="25"/>
      <c r="L139" s="62"/>
      <c r="M139" s="25"/>
      <c r="N139" s="25"/>
      <c r="O139" s="25"/>
      <c r="P139" s="25"/>
    </row>
    <row r="140" spans="1:16">
      <c r="A140" s="30" t="s">
        <v>39</v>
      </c>
      <c r="B140" s="41">
        <v>533156</v>
      </c>
      <c r="C140" s="46">
        <f>C138+C139</f>
        <v>1066540</v>
      </c>
      <c r="D140" s="26">
        <f>D138</f>
        <v>53326</v>
      </c>
      <c r="E140" s="26">
        <f>E138</f>
        <v>1066531</v>
      </c>
      <c r="F140" s="15">
        <v>1</v>
      </c>
      <c r="G140" s="34">
        <f>G138</f>
        <v>1066531</v>
      </c>
      <c r="H140" s="28">
        <v>12</v>
      </c>
      <c r="I140" s="63">
        <v>8.66</v>
      </c>
      <c r="J140" s="64">
        <v>33</v>
      </c>
      <c r="K140" s="64">
        <v>18</v>
      </c>
      <c r="L140" s="65">
        <v>0.5</v>
      </c>
      <c r="M140" s="26">
        <f>M138</f>
        <v>268</v>
      </c>
      <c r="N140" s="26">
        <f>N138</f>
        <v>70</v>
      </c>
      <c r="O140" s="26">
        <f>O138</f>
        <v>153</v>
      </c>
      <c r="P140" s="26">
        <f>P138</f>
        <v>9</v>
      </c>
    </row>
    <row r="141" spans="1:16">
      <c r="A141" s="8" t="s">
        <v>62</v>
      </c>
    </row>
    <row r="142" spans="1:16">
      <c r="C142" s="46">
        <v>1066540</v>
      </c>
    </row>
    <row r="143" spans="1:16" ht="17.25" customHeight="1">
      <c r="C143" s="71"/>
    </row>
  </sheetData>
  <mergeCells count="53">
    <mergeCell ref="O1:P1"/>
    <mergeCell ref="A2:P2"/>
    <mergeCell ref="A5:A7"/>
    <mergeCell ref="B5:B7"/>
    <mergeCell ref="C5:C7"/>
    <mergeCell ref="D5:E5"/>
    <mergeCell ref="F5:F7"/>
    <mergeCell ref="G5:G7"/>
    <mergeCell ref="H5:H7"/>
    <mergeCell ref="I5:I7"/>
    <mergeCell ref="J5:K6"/>
    <mergeCell ref="L5:L7"/>
    <mergeCell ref="M5:P5"/>
    <mergeCell ref="M6:M7"/>
    <mergeCell ref="N6:N7"/>
    <mergeCell ref="O6:O7"/>
    <mergeCell ref="P6:P7"/>
    <mergeCell ref="J8:K8"/>
    <mergeCell ref="A50:P50"/>
    <mergeCell ref="A51:P51"/>
    <mergeCell ref="D53:G53"/>
    <mergeCell ref="A54:A56"/>
    <mergeCell ref="B54:B56"/>
    <mergeCell ref="C54:C56"/>
    <mergeCell ref="D54:E54"/>
    <mergeCell ref="F54:F56"/>
    <mergeCell ref="G54:G56"/>
    <mergeCell ref="H54:H56"/>
    <mergeCell ref="I54:I56"/>
    <mergeCell ref="J54:K55"/>
    <mergeCell ref="L54:L56"/>
    <mergeCell ref="M54:P54"/>
    <mergeCell ref="M55:M56"/>
    <mergeCell ref="N55:N56"/>
    <mergeCell ref="O55:O56"/>
    <mergeCell ref="P55:P56"/>
    <mergeCell ref="J57:K57"/>
    <mergeCell ref="A99:A101"/>
    <mergeCell ref="B99:B101"/>
    <mergeCell ref="C99:C101"/>
    <mergeCell ref="D99:E99"/>
    <mergeCell ref="F99:F101"/>
    <mergeCell ref="G99:G101"/>
    <mergeCell ref="H99:H101"/>
    <mergeCell ref="I99:I101"/>
    <mergeCell ref="J99:K100"/>
    <mergeCell ref="J102:K102"/>
    <mergeCell ref="L99:L101"/>
    <mergeCell ref="M99:P99"/>
    <mergeCell ref="M100:M101"/>
    <mergeCell ref="N100:N101"/>
    <mergeCell ref="O100:O101"/>
    <mergeCell ref="P100:P101"/>
  </mergeCells>
  <pageMargins left="0.52" right="0.42" top="0.25" bottom="0.32" header="0.2" footer="0.31496062992125984"/>
  <pageSetup paperSize="9"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Скр (2022)</vt:lpstr>
      <vt:lpstr>Скр (2023)</vt:lpstr>
      <vt:lpstr>Скр (2024)</vt:lpstr>
      <vt:lpstr>'Скр (2022)'!Область_печати</vt:lpstr>
      <vt:lpstr>'Скр (2023)'!Область_печати</vt:lpstr>
      <vt:lpstr>'Скр (2024)'!Область_печати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smirnova_ea</dc:creator>
  <cp:lastModifiedBy>Belovidova_N</cp:lastModifiedBy>
  <cp:lastPrinted>2021-10-25T11:13:55Z</cp:lastPrinted>
  <dcterms:created xsi:type="dcterms:W3CDTF">2019-11-22T06:48:34Z</dcterms:created>
  <dcterms:modified xsi:type="dcterms:W3CDTF">2021-10-25T11:13:57Z</dcterms:modified>
</cp:coreProperties>
</file>