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B7" i="15"/>
  <c r="C7"/>
  <c r="B9"/>
  <c r="C9"/>
  <c r="D9"/>
  <c r="E9"/>
  <c r="B10"/>
  <c r="C10"/>
  <c r="D10"/>
  <c r="E10"/>
  <c r="S15"/>
  <c r="T15" s="1"/>
  <c r="U15" s="1"/>
  <c r="W15" s="1"/>
  <c r="M15"/>
  <c r="N15" s="1"/>
  <c r="I15"/>
  <c r="H15"/>
  <c r="G15"/>
  <c r="T14"/>
  <c r="U14" s="1"/>
  <c r="W14" s="1"/>
  <c r="S14"/>
  <c r="M14"/>
  <c r="N14" s="1"/>
  <c r="G14"/>
  <c r="H14" s="1"/>
  <c r="S13"/>
  <c r="T13" s="1"/>
  <c r="M13"/>
  <c r="N13" s="1"/>
  <c r="G13"/>
  <c r="H13" s="1"/>
  <c r="S12"/>
  <c r="T12" s="1"/>
  <c r="M12"/>
  <c r="N12" s="1"/>
  <c r="G12"/>
  <c r="H12" s="1"/>
  <c r="S11"/>
  <c r="T11" s="1"/>
  <c r="M11"/>
  <c r="N11" s="1"/>
  <c r="G11"/>
  <c r="H11" s="1"/>
  <c r="V10"/>
  <c r="R10"/>
  <c r="P10"/>
  <c r="L10"/>
  <c r="J10"/>
  <c r="F10"/>
  <c r="W9"/>
  <c r="V9"/>
  <c r="U9"/>
  <c r="T9"/>
  <c r="S9"/>
  <c r="R9"/>
  <c r="Q9"/>
  <c r="P9"/>
  <c r="O9"/>
  <c r="N9"/>
  <c r="M9"/>
  <c r="L9"/>
  <c r="K9"/>
  <c r="J9"/>
  <c r="I9"/>
  <c r="H9"/>
  <c r="G9"/>
  <c r="F9"/>
  <c r="A9"/>
  <c r="R7"/>
  <c r="L7"/>
  <c r="F7"/>
  <c r="M10" l="1"/>
  <c r="I14"/>
  <c r="K14" s="1"/>
  <c r="K15"/>
  <c r="S10"/>
  <c r="G10"/>
  <c r="U13"/>
  <c r="W13" s="1"/>
  <c r="O13"/>
  <c r="Q13" s="1"/>
  <c r="I13"/>
  <c r="K13" s="1"/>
  <c r="O15"/>
  <c r="Q15" s="1"/>
  <c r="U12"/>
  <c r="W12" s="1"/>
  <c r="O12"/>
  <c r="Q12" s="1"/>
  <c r="I12"/>
  <c r="K12" s="1"/>
  <c r="O11"/>
  <c r="Q11" s="1"/>
  <c r="I11"/>
  <c r="K11" s="1"/>
  <c r="O14"/>
  <c r="Q14" s="1"/>
  <c r="U11"/>
  <c r="W11" s="1"/>
  <c r="N10"/>
  <c r="T10" l="1"/>
  <c r="O10"/>
  <c r="Q16"/>
  <c r="H10"/>
  <c r="U10" l="1"/>
  <c r="W16"/>
  <c r="W10" s="1"/>
  <c r="I10"/>
  <c r="K16"/>
  <c r="K10" s="1"/>
  <c r="Q10"/>
  <c r="A6" i="12" l="1"/>
  <c r="A5"/>
  <c r="A4"/>
  <c r="A3"/>
  <c r="A2"/>
  <c r="B3" l="1"/>
  <c r="B2"/>
  <c r="B5" l="1"/>
  <c r="B4"/>
  <c r="B6" l="1"/>
</calcChain>
</file>

<file path=xl/sharedStrings.xml><?xml version="1.0" encoding="utf-8"?>
<sst xmlns="http://schemas.openxmlformats.org/spreadsheetml/2006/main" count="53" uniqueCount="39">
  <si>
    <t>Период</t>
  </si>
  <si>
    <t>ИТОГО, руб.</t>
  </si>
  <si>
    <t>Обоснование бюджетных ассигнований на исполнение действующих обязательств на предоставление субвенций на предоставление гражданам субсидий на оплату жилых помещений и коммунальных услуг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</si>
  <si>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</si>
  <si>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</si>
  <si>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</si>
  <si>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</si>
  <si>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</si>
  <si>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</t>
  </si>
  <si>
    <t>Коэффициент изменения стоимости жилищно-коммунальных услуг</t>
  </si>
  <si>
    <t>Норматив предоставления субвенции</t>
  </si>
  <si>
    <t>Потребность в выплатах</t>
  </si>
  <si>
    <t>Резерв 5 %</t>
  </si>
  <si>
    <t>Корректировка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</si>
  <si>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</si>
  <si>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</si>
  <si>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</si>
  <si>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</si>
  <si>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</si>
  <si>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</si>
  <si>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</si>
  <si>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</si>
  <si>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</si>
  <si>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</si>
  <si>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</si>
  <si>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</si>
  <si>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</si>
  <si>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</si>
  <si>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</si>
  <si>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</si>
  <si>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</si>
  <si>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</si>
  <si>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</si>
  <si>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</si>
  <si>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</si>
  <si>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</si>
  <si>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Итого</t>
  </si>
  <si>
    <t>Субвенции на предоставление гражданам субсидий на оплату жилых помещений и коммунальных услуг</t>
  </si>
  <si>
    <t>Приложение № 1.7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</si>
</sst>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5">
    <xf numFmtId="0" fontId="0" fillId="0" borderId="0"/>
    <xf numFmtId="0" fontId="10" fillId="0" borderId="7"/>
    <xf numFmtId="0" fontId="10" fillId="0" borderId="7"/>
    <xf numFmtId="0" fontId="11" fillId="0" borderId="8"/>
    <xf numFmtId="0" fontId="12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49" fontId="2" fillId="0" borderId="0" xfId="0" applyNumberFormat="1" applyFont="1"/>
    <xf numFmtId="4" fontId="2" fillId="0" borderId="0" xfId="0" applyNumberFormat="1" applyFont="1"/>
    <xf numFmtId="0" fontId="8" fillId="3" borderId="9" xfId="0" applyFont="1" applyFill="1" applyBorder="1"/>
    <xf numFmtId="0" fontId="9" fillId="0" borderId="10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/>
    <xf numFmtId="0" fontId="2" fillId="4" borderId="2" xfId="0" applyFont="1" applyFill="1" applyBorder="1" applyProtection="1"/>
    <xf numFmtId="4" fontId="2" fillId="4" borderId="2" xfId="1" applyNumberFormat="1" applyFont="1" applyFill="1" applyBorder="1" applyProtection="1">
      <protection locked="0"/>
    </xf>
    <xf numFmtId="4" fontId="7" fillId="4" borderId="2" xfId="2" applyNumberFormat="1" applyFont="1" applyFill="1" applyBorder="1" applyProtection="1">
      <protection locked="0"/>
    </xf>
    <xf numFmtId="4" fontId="7" fillId="4" borderId="2" xfId="0" applyNumberFormat="1" applyFont="1" applyFill="1" applyBorder="1" applyProtection="1">
      <protection locked="0"/>
    </xf>
    <xf numFmtId="4" fontId="2" fillId="4" borderId="2" xfId="0" applyNumberFormat="1" applyFont="1" applyFill="1" applyBorder="1" applyProtection="1">
      <protection locked="0"/>
    </xf>
    <xf numFmtId="4" fontId="2" fillId="4" borderId="2" xfId="0" applyNumberFormat="1" applyFont="1" applyFill="1" applyBorder="1" applyAlignment="1" applyProtection="1">
      <alignment vertical="top" wrapText="1"/>
    </xf>
    <xf numFmtId="4" fontId="2" fillId="4" borderId="2" xfId="3" applyNumberFormat="1" applyFont="1" applyFill="1" applyBorder="1" applyProtection="1">
      <protection locked="0"/>
    </xf>
    <xf numFmtId="4" fontId="2" fillId="4" borderId="2" xfId="3" applyNumberFormat="1" applyFont="1" applyFill="1" applyBorder="1" applyAlignment="1" applyProtection="1">
      <alignment wrapText="1"/>
      <protection locked="0"/>
    </xf>
    <xf numFmtId="4" fontId="7" fillId="4" borderId="2" xfId="2" applyNumberFormat="1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5">
    <cellStyle name="Обычный" xfId="0" builtinId="0"/>
    <cellStyle name="Обычный 2" xfId="3"/>
    <cellStyle name="Обычный 2 2" xfId="4"/>
    <cellStyle name="Обычный 2 3" xfId="2"/>
    <cellStyle name="Обычный 2 4" xfId="1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7" sqref="A7"/>
    </sheetView>
  </sheetViews>
  <sheetFormatPr defaultRowHeight="15"/>
  <cols>
    <col min="1" max="1" width="15.5703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/>
  </sheetViews>
  <sheetFormatPr defaultRowHeight="15"/>
  <cols>
    <col min="1" max="1" width="27.28515625" customWidth="1"/>
    <col min="2" max="2" width="54.7109375" customWidth="1"/>
  </cols>
  <sheetData>
    <row r="1" spans="1:2">
      <c r="A1" s="11" t="s">
        <v>20</v>
      </c>
      <c r="B1" s="11" t="s">
        <v>21</v>
      </c>
    </row>
    <row r="2" spans="1:2">
      <c r="A2" s="12" t="s">
        <v>22</v>
      </c>
      <c r="B2" s="12" t="s">
        <v>23</v>
      </c>
    </row>
  </sheetData>
  <sheetProtection algorithmName="SHA-512" hashValue="R21Ebjh0WgIARybR3BV4WzsHYLr+vNuY1yr6ob2BFfqKqB8531BwY3U0BS76vQQj1OjraUg3XoaP/txfUH0IGw==" saltValue="gl9DXmu8hpDWq2XAUNwOs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.140625" customWidth="1"/>
    <col min="2" max="2" width="36.5703125" customWidth="1"/>
  </cols>
  <sheetData>
    <row r="1" spans="1:2">
      <c r="A1" t="s">
        <v>24</v>
      </c>
      <c r="B1" t="s">
        <v>25</v>
      </c>
    </row>
    <row r="2" spans="1:2">
      <c r="A2" t="s">
        <v>26</v>
      </c>
      <c r="B2" t="s">
        <v>27</v>
      </c>
    </row>
    <row r="3" spans="1:2">
      <c r="A3" t="s">
        <v>28</v>
      </c>
      <c r="B3" t="s">
        <v>29</v>
      </c>
    </row>
    <row r="4" spans="1:2">
      <c r="A4" t="s">
        <v>30</v>
      </c>
      <c r="B4" t="s">
        <v>2</v>
      </c>
    </row>
    <row r="5" spans="1:2">
      <c r="A5" t="s">
        <v>31</v>
      </c>
      <c r="B5" t="s">
        <v>32</v>
      </c>
    </row>
    <row r="6" spans="1:2">
      <c r="A6" t="s">
        <v>33</v>
      </c>
      <c r="B6" t="s">
        <v>3</v>
      </c>
    </row>
    <row r="7" spans="1:2">
      <c r="A7" t="s">
        <v>34</v>
      </c>
      <c r="B7" t="s">
        <v>4</v>
      </c>
    </row>
    <row r="8" spans="1:2">
      <c r="A8" t="s">
        <v>35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14"/>
  <sheetViews>
    <sheetView tabSelected="1" workbookViewId="0">
      <selection activeCell="L1" sqref="L1:N1"/>
    </sheetView>
  </sheetViews>
  <sheetFormatPr defaultRowHeight="12.75"/>
  <cols>
    <col min="1" max="1" width="23.28515625" style="5" customWidth="1"/>
    <col min="2" max="2" width="13.28515625" style="5" customWidth="1"/>
    <col min="3" max="4" width="13.85546875" style="5" customWidth="1"/>
    <col min="5" max="5" width="16.140625" style="5" bestFit="1" customWidth="1"/>
    <col min="6" max="6" width="11" style="5" customWidth="1"/>
    <col min="7" max="7" width="12.85546875" style="5" bestFit="1" customWidth="1"/>
    <col min="8" max="8" width="13.42578125" style="5" customWidth="1"/>
    <col min="9" max="9" width="11.28515625" style="5" bestFit="1" customWidth="1"/>
    <col min="10" max="10" width="8.140625" style="5" customWidth="1"/>
    <col min="11" max="11" width="16.140625" style="5" bestFit="1" customWidth="1"/>
    <col min="12" max="12" width="13.140625" style="5" bestFit="1" customWidth="1"/>
    <col min="13" max="13" width="14.7109375" style="5" bestFit="1" customWidth="1"/>
    <col min="14" max="14" width="13.42578125" style="5" bestFit="1" customWidth="1"/>
    <col min="15" max="15" width="11.28515625" style="5" bestFit="1" customWidth="1"/>
    <col min="16" max="16" width="7.7109375" style="5" customWidth="1"/>
    <col min="17" max="17" width="16.140625" style="5" bestFit="1" customWidth="1"/>
    <col min="18" max="18" width="13.140625" style="5" bestFit="1" customWidth="1"/>
    <col min="19" max="19" width="14.7109375" style="5" bestFit="1" customWidth="1"/>
    <col min="20" max="20" width="13.42578125" style="5" bestFit="1" customWidth="1"/>
    <col min="21" max="21" width="11.28515625" style="5" bestFit="1" customWidth="1"/>
    <col min="22" max="22" width="6.5703125" style="5" customWidth="1"/>
    <col min="23" max="23" width="16.140625" style="5" bestFit="1" customWidth="1"/>
    <col min="24" max="16384" width="9.140625" style="5"/>
  </cols>
  <sheetData>
    <row r="1" spans="1:23" ht="15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2" t="s">
        <v>38</v>
      </c>
      <c r="M1" s="32"/>
      <c r="N1" s="32"/>
      <c r="O1" s="6"/>
      <c r="P1" s="6"/>
      <c r="Q1" s="6"/>
      <c r="R1" s="6"/>
      <c r="S1" s="6"/>
      <c r="T1" s="6"/>
      <c r="U1" s="6"/>
      <c r="V1" s="6"/>
      <c r="W1" s="6"/>
    </row>
    <row r="2" spans="1:23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25.5" customHeight="1">
      <c r="A3" s="30"/>
      <c r="B3" s="31" t="s">
        <v>37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3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9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>
      <c r="A7" s="28" t="s">
        <v>5</v>
      </c>
      <c r="B7" s="13" t="str">
        <f>"Отчетный "&amp;(VALUE(VLOOKUP("Год",'Реквизиты документа'!$A$2:$B$20,2,0)-2))&amp;" год"</f>
        <v>Отчетный 2023 год</v>
      </c>
      <c r="C7" s="25" t="str">
        <f>"Текущий "&amp;(VALUE(VLOOKUP("Год",'Реквизиты документа'!$A$2:$B$20,2,0)-1))&amp;" год"</f>
        <v>Текущий 2024 год</v>
      </c>
      <c r="D7" s="26"/>
      <c r="E7" s="27"/>
      <c r="F7" s="25" t="str">
        <f>"Очередной "&amp;(VALUE(VLOOKUP("Год",'Реквизиты документа'!$A$2:$B$20,2,0)-0))&amp;" год"</f>
        <v>Очередной 2025 год</v>
      </c>
      <c r="G7" s="26"/>
      <c r="H7" s="26"/>
      <c r="I7" s="26"/>
      <c r="J7" s="26"/>
      <c r="K7" s="27"/>
      <c r="L7" s="25" t="str">
        <f>(VALUE(VLOOKUP("Год",'Реквизиты документа'!$A$2:$B$20,2,0)+1))&amp;" год планового периода"</f>
        <v>2026 год планового периода</v>
      </c>
      <c r="M7" s="26"/>
      <c r="N7" s="26"/>
      <c r="O7" s="26"/>
      <c r="P7" s="26"/>
      <c r="Q7" s="27"/>
      <c r="R7" s="25" t="str">
        <f>(VALUE(VLOOKUP("Год",'Реквизиты документа'!$A$2:$B$20,2,0)+2))&amp;" год планового периода"</f>
        <v>2027 год планового периода</v>
      </c>
      <c r="S7" s="26"/>
      <c r="T7" s="26"/>
      <c r="U7" s="26"/>
      <c r="V7" s="26"/>
      <c r="W7" s="27"/>
    </row>
    <row r="8" spans="1:23" ht="99" customHeight="1">
      <c r="A8" s="29"/>
      <c r="B8" s="13" t="s">
        <v>6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6</v>
      </c>
      <c r="L8" s="13" t="s">
        <v>9</v>
      </c>
      <c r="M8" s="13" t="s">
        <v>10</v>
      </c>
      <c r="N8" s="13" t="s">
        <v>11</v>
      </c>
      <c r="O8" s="13" t="s">
        <v>12</v>
      </c>
      <c r="P8" s="13" t="s">
        <v>13</v>
      </c>
      <c r="Q8" s="13" t="s">
        <v>6</v>
      </c>
      <c r="R8" s="13" t="s">
        <v>9</v>
      </c>
      <c r="S8" s="13" t="s">
        <v>10</v>
      </c>
      <c r="T8" s="13" t="s">
        <v>11</v>
      </c>
      <c r="U8" s="13" t="s">
        <v>12</v>
      </c>
      <c r="V8" s="13" t="s">
        <v>13</v>
      </c>
      <c r="W8" s="13" t="s">
        <v>6</v>
      </c>
    </row>
    <row r="9" spans="1:23">
      <c r="A9" s="14">
        <f>COLUMN()</f>
        <v>1</v>
      </c>
      <c r="B9" s="14">
        <f>COLUMN()</f>
        <v>2</v>
      </c>
      <c r="C9" s="14">
        <f>COLUMN()</f>
        <v>3</v>
      </c>
      <c r="D9" s="14">
        <f>COLUMN()</f>
        <v>4</v>
      </c>
      <c r="E9" s="14">
        <f>COLUMN()</f>
        <v>5</v>
      </c>
      <c r="F9" s="14">
        <f>COLUMN()</f>
        <v>6</v>
      </c>
      <c r="G9" s="14" t="str">
        <f>COLUMN()&amp;"="&amp;COLUMN()-3&amp;"*2полуг*"&amp;COLUMN()-1&amp;"/"&amp;COLUMN()-2</f>
        <v>7=4*2полуг*6/5</v>
      </c>
      <c r="H9" s="14" t="str">
        <f>COLUMN()&amp;"="&amp;COLUMN()-3&amp;"*"&amp;COLUMN()-1</f>
        <v>8=5*7</v>
      </c>
      <c r="I9" s="14" t="str">
        <f>COLUMN()&amp;"="&amp;COLUMN()-1&amp;"*5%"</f>
        <v>9=8*5%</v>
      </c>
      <c r="J9" s="14">
        <f>COLUMN()</f>
        <v>10</v>
      </c>
      <c r="K9" s="14" t="str">
        <f>COLUMN()&amp;"="&amp;COLUMN()-3&amp;"-"&amp;COLUMN()-2&amp;"+"&amp;COLUMN()-1</f>
        <v>11=8-9+10</v>
      </c>
      <c r="L9" s="14">
        <f>COLUMN()</f>
        <v>12</v>
      </c>
      <c r="M9" s="14" t="str">
        <f>COLUMN()&amp;"="&amp;COLUMN()-9&amp;"*2полуг*"&amp;COLUMN()-1&amp;"/"&amp;COLUMN()-8</f>
        <v>13=4*2полуг*12/5</v>
      </c>
      <c r="N9" s="14" t="str">
        <f>COLUMN()&amp;"="&amp;COLUMN()-9&amp;"*"&amp;COLUMN()-1</f>
        <v>14=5*13</v>
      </c>
      <c r="O9" s="14" t="str">
        <f>COLUMN()&amp;"="&amp;COLUMN()-1&amp;"*5%"</f>
        <v>15=14*5%</v>
      </c>
      <c r="P9" s="14">
        <f>COLUMN()</f>
        <v>16</v>
      </c>
      <c r="Q9" s="14" t="str">
        <f>COLUMN()&amp;"="&amp;COLUMN()-3&amp;"-"&amp;COLUMN()-2&amp;"+"&amp;COLUMN()-1</f>
        <v>17=14-15+16</v>
      </c>
      <c r="R9" s="14">
        <f>COLUMN()</f>
        <v>18</v>
      </c>
      <c r="S9" s="14" t="str">
        <f>COLUMN()&amp;"="&amp;COLUMN()-15&amp;"*2полуг*"&amp;COLUMN()-1&amp;"/"&amp;COLUMN()-14</f>
        <v>19=4*2полуг*18/5</v>
      </c>
      <c r="T9" s="14" t="str">
        <f>COLUMN()&amp;"="&amp;COLUMN()-15&amp;"*"&amp;COLUMN()-1</f>
        <v>20=5*19</v>
      </c>
      <c r="U9" s="14" t="str">
        <f>COLUMN()&amp;"="&amp;COLUMN()-1&amp;"*5%"</f>
        <v>21=20*5%</v>
      </c>
      <c r="V9" s="14">
        <f>COLUMN()</f>
        <v>22</v>
      </c>
      <c r="W9" s="14" t="str">
        <f>COLUMN()&amp;"="&amp;COLUMN()-3&amp;"-"&amp;COLUMN()-2&amp;"+"&amp;COLUMN()-1</f>
        <v>23=20-21+22</v>
      </c>
    </row>
    <row r="10" spans="1:23">
      <c r="A10" s="15" t="s">
        <v>36</v>
      </c>
      <c r="B10" s="15">
        <f t="shared" ref="B10:W10" si="0">SUM(B11:B944)</f>
        <v>134315678</v>
      </c>
      <c r="C10" s="15">
        <f t="shared" si="0"/>
        <v>133572046</v>
      </c>
      <c r="D10" s="15">
        <f t="shared" si="0"/>
        <v>50663433.550000004</v>
      </c>
      <c r="E10" s="15">
        <f t="shared" si="0"/>
        <v>7492</v>
      </c>
      <c r="F10" s="15">
        <f t="shared" si="0"/>
        <v>3.1619999999999999</v>
      </c>
      <c r="G10" s="15">
        <f t="shared" si="0"/>
        <v>42557.08</v>
      </c>
      <c r="H10" s="15">
        <f t="shared" si="0"/>
        <v>106798536</v>
      </c>
      <c r="I10" s="15">
        <f t="shared" si="0"/>
        <v>5339927</v>
      </c>
      <c r="J10" s="15">
        <f t="shared" si="0"/>
        <v>0</v>
      </c>
      <c r="K10" s="15">
        <f t="shared" si="0"/>
        <v>106798536</v>
      </c>
      <c r="L10" s="15">
        <f t="shared" si="0"/>
        <v>3.1619999999999999</v>
      </c>
      <c r="M10" s="15">
        <f t="shared" si="0"/>
        <v>42557.08</v>
      </c>
      <c r="N10" s="15">
        <f t="shared" si="0"/>
        <v>106798536</v>
      </c>
      <c r="O10" s="15">
        <f t="shared" si="0"/>
        <v>5339927</v>
      </c>
      <c r="P10" s="15">
        <f t="shared" si="0"/>
        <v>0</v>
      </c>
      <c r="Q10" s="15">
        <f t="shared" si="0"/>
        <v>106798536</v>
      </c>
      <c r="R10" s="15">
        <f t="shared" si="0"/>
        <v>3.1619999999999999</v>
      </c>
      <c r="S10" s="15">
        <f t="shared" si="0"/>
        <v>42557.08</v>
      </c>
      <c r="T10" s="15">
        <f t="shared" si="0"/>
        <v>106798536</v>
      </c>
      <c r="U10" s="15">
        <f t="shared" si="0"/>
        <v>5339927</v>
      </c>
      <c r="V10" s="15">
        <f t="shared" si="0"/>
        <v>0</v>
      </c>
      <c r="W10" s="15">
        <f t="shared" si="0"/>
        <v>106798536</v>
      </c>
    </row>
    <row r="11" spans="1:23">
      <c r="A11" s="16" t="s">
        <v>14</v>
      </c>
      <c r="B11" s="17">
        <v>12595168</v>
      </c>
      <c r="C11" s="18">
        <v>13214081</v>
      </c>
      <c r="D11" s="19">
        <v>4781722.74</v>
      </c>
      <c r="E11" s="19">
        <v>950</v>
      </c>
      <c r="F11" s="20">
        <v>1.054</v>
      </c>
      <c r="G11" s="21">
        <f>IF($E11=0,0,ROUND($D11*2*F11/$E11,2))</f>
        <v>10610.39</v>
      </c>
      <c r="H11" s="21">
        <f>ROUND($E11*G11,0)</f>
        <v>10079871</v>
      </c>
      <c r="I11" s="21">
        <f t="shared" ref="I11:I15" si="1">ROUND(H11*5/100,0)</f>
        <v>503994</v>
      </c>
      <c r="J11" s="20"/>
      <c r="K11" s="21">
        <f t="shared" ref="K11:K15" si="2">H11-I11+J11</f>
        <v>9575877</v>
      </c>
      <c r="L11" s="20">
        <v>1.054</v>
      </c>
      <c r="M11" s="21">
        <f>IF($E11=0,0,ROUND($D11*2*L11/$E11,2))</f>
        <v>10610.39</v>
      </c>
      <c r="N11" s="21">
        <f>ROUND($E11*M11,0)</f>
        <v>10079871</v>
      </c>
      <c r="O11" s="21">
        <f t="shared" ref="O11:O15" si="3">ROUND(N11*5/100,0)</f>
        <v>503994</v>
      </c>
      <c r="P11" s="20"/>
      <c r="Q11" s="21">
        <f t="shared" ref="Q11:Q15" si="4">N11-O11+P11</f>
        <v>9575877</v>
      </c>
      <c r="R11" s="20">
        <v>1.054</v>
      </c>
      <c r="S11" s="21">
        <f>IF($E11=0,0,ROUND($D11*2*R11/$E11,2))</f>
        <v>10610.39</v>
      </c>
      <c r="T11" s="21">
        <f>ROUND($E11*S11,0)</f>
        <v>10079871</v>
      </c>
      <c r="U11" s="21">
        <f t="shared" ref="U11:U15" si="5">ROUND(T11*5/100,0)</f>
        <v>503994</v>
      </c>
      <c r="V11" s="20"/>
      <c r="W11" s="21">
        <f t="shared" ref="W11:W15" si="6">T11-U11+V11</f>
        <v>9575877</v>
      </c>
    </row>
    <row r="12" spans="1:23">
      <c r="A12" s="16" t="s">
        <v>15</v>
      </c>
      <c r="B12" s="17">
        <v>118108031</v>
      </c>
      <c r="C12" s="18">
        <v>111621931</v>
      </c>
      <c r="D12" s="19">
        <v>45082129.789999999</v>
      </c>
      <c r="E12" s="19">
        <v>6444</v>
      </c>
      <c r="F12" s="20">
        <v>1.054</v>
      </c>
      <c r="G12" s="21">
        <f>IF($E12=0,0,ROUND($D12*2*F12/$E12,2))</f>
        <v>14747.54</v>
      </c>
      <c r="H12" s="21">
        <f>ROUND($E12*G12,0)</f>
        <v>95033148</v>
      </c>
      <c r="I12" s="21">
        <f t="shared" si="1"/>
        <v>4751657</v>
      </c>
      <c r="J12" s="20"/>
      <c r="K12" s="21">
        <f t="shared" si="2"/>
        <v>90281491</v>
      </c>
      <c r="L12" s="20">
        <v>1.054</v>
      </c>
      <c r="M12" s="21">
        <f>IF($E12=0,0,ROUND($D12*2*L12/$E12,2))</f>
        <v>14747.54</v>
      </c>
      <c r="N12" s="21">
        <f>ROUND($E12*M12,0)</f>
        <v>95033148</v>
      </c>
      <c r="O12" s="21">
        <f t="shared" si="3"/>
        <v>4751657</v>
      </c>
      <c r="P12" s="20"/>
      <c r="Q12" s="21">
        <f t="shared" si="4"/>
        <v>90281491</v>
      </c>
      <c r="R12" s="20">
        <v>1.054</v>
      </c>
      <c r="S12" s="21">
        <f>IF($E12=0,0,ROUND($D12*2*R12/$E12,2))</f>
        <v>14747.54</v>
      </c>
      <c r="T12" s="21">
        <f>ROUND($E12*S12,0)</f>
        <v>95033148</v>
      </c>
      <c r="U12" s="21">
        <f t="shared" si="5"/>
        <v>4751657</v>
      </c>
      <c r="V12" s="20"/>
      <c r="W12" s="21">
        <f t="shared" si="6"/>
        <v>90281491</v>
      </c>
    </row>
    <row r="13" spans="1:23">
      <c r="A13" s="16" t="s">
        <v>16</v>
      </c>
      <c r="B13" s="17">
        <v>3612479</v>
      </c>
      <c r="C13" s="18">
        <v>2057431</v>
      </c>
      <c r="D13" s="19">
        <v>799581.02</v>
      </c>
      <c r="E13" s="19">
        <v>98</v>
      </c>
      <c r="F13" s="20">
        <v>1.054</v>
      </c>
      <c r="G13" s="21">
        <f>IF($E13=0,0,ROUND($D13*2*F13/$E13,2))</f>
        <v>17199.150000000001</v>
      </c>
      <c r="H13" s="21">
        <f>ROUND($E13*G13,0)</f>
        <v>1685517</v>
      </c>
      <c r="I13" s="21">
        <f t="shared" si="1"/>
        <v>84276</v>
      </c>
      <c r="J13" s="20"/>
      <c r="K13" s="21">
        <f t="shared" si="2"/>
        <v>1601241</v>
      </c>
      <c r="L13" s="20">
        <v>1.054</v>
      </c>
      <c r="M13" s="21">
        <f>IF($E13=0,0,ROUND($D13*2*L13/$E13,2))</f>
        <v>17199.150000000001</v>
      </c>
      <c r="N13" s="21">
        <f>ROUND($E13*M13,0)</f>
        <v>1685517</v>
      </c>
      <c r="O13" s="21">
        <f t="shared" si="3"/>
        <v>84276</v>
      </c>
      <c r="P13" s="20"/>
      <c r="Q13" s="21">
        <f t="shared" si="4"/>
        <v>1601241</v>
      </c>
      <c r="R13" s="20">
        <v>1.054</v>
      </c>
      <c r="S13" s="21">
        <f>IF($E13=0,0,ROUND($D13*2*R13/$E13,2))</f>
        <v>17199.150000000001</v>
      </c>
      <c r="T13" s="21">
        <f>ROUND($E13*S13,0)</f>
        <v>1685517</v>
      </c>
      <c r="U13" s="21">
        <f t="shared" si="5"/>
        <v>84276</v>
      </c>
      <c r="V13" s="20"/>
      <c r="W13" s="21">
        <f t="shared" si="6"/>
        <v>1601241</v>
      </c>
    </row>
    <row r="14" spans="1:23">
      <c r="A14" s="16" t="s">
        <v>17</v>
      </c>
      <c r="B14" s="22"/>
      <c r="C14" s="18">
        <v>0</v>
      </c>
      <c r="D14" s="20"/>
      <c r="E14" s="20"/>
      <c r="F14" s="20"/>
      <c r="G14" s="21">
        <f>IF($E14=0,0,ROUND($D14*2*F14/$E14,2))</f>
        <v>0</v>
      </c>
      <c r="H14" s="21">
        <f>ROUND($E14*G14,0)</f>
        <v>0</v>
      </c>
      <c r="I14" s="21">
        <f t="shared" si="1"/>
        <v>0</v>
      </c>
      <c r="J14" s="20"/>
      <c r="K14" s="21">
        <f t="shared" si="2"/>
        <v>0</v>
      </c>
      <c r="L14" s="20"/>
      <c r="M14" s="21">
        <f>IF($E14=0,0,ROUND($D14*2*L14/$E14,2))</f>
        <v>0</v>
      </c>
      <c r="N14" s="21">
        <f>ROUND($E14*M14,0)</f>
        <v>0</v>
      </c>
      <c r="O14" s="21">
        <f t="shared" si="3"/>
        <v>0</v>
      </c>
      <c r="P14" s="20"/>
      <c r="Q14" s="21">
        <f t="shared" si="4"/>
        <v>0</v>
      </c>
      <c r="R14" s="20"/>
      <c r="S14" s="21">
        <f>IF($E14=0,0,ROUND($D14*2*R14/$E14,2))</f>
        <v>0</v>
      </c>
      <c r="T14" s="21">
        <f>ROUND($E14*S14,0)</f>
        <v>0</v>
      </c>
      <c r="U14" s="21">
        <f t="shared" si="5"/>
        <v>0</v>
      </c>
      <c r="V14" s="20"/>
      <c r="W14" s="21">
        <f t="shared" si="6"/>
        <v>0</v>
      </c>
    </row>
    <row r="15" spans="1:23">
      <c r="A15" s="16" t="s">
        <v>18</v>
      </c>
      <c r="B15" s="22"/>
      <c r="C15" s="18">
        <v>0</v>
      </c>
      <c r="D15" s="20"/>
      <c r="E15" s="20"/>
      <c r="F15" s="20"/>
      <c r="G15" s="21">
        <f>IF($E15=0,0,ROUND($D15*2*F15/$E15,2))</f>
        <v>0</v>
      </c>
      <c r="H15" s="21">
        <f>ROUND($E15*G15,0)</f>
        <v>0</v>
      </c>
      <c r="I15" s="21">
        <f t="shared" si="1"/>
        <v>0</v>
      </c>
      <c r="J15" s="20"/>
      <c r="K15" s="21">
        <f t="shared" si="2"/>
        <v>0</v>
      </c>
      <c r="L15" s="20"/>
      <c r="M15" s="21">
        <f>IF($E15=0,0,ROUND($D15*2*L15/$E15,2))</f>
        <v>0</v>
      </c>
      <c r="N15" s="21">
        <f>ROUND($E15*M15,0)</f>
        <v>0</v>
      </c>
      <c r="O15" s="21">
        <f t="shared" si="3"/>
        <v>0</v>
      </c>
      <c r="P15" s="20"/>
      <c r="Q15" s="21">
        <f t="shared" si="4"/>
        <v>0</v>
      </c>
      <c r="R15" s="20"/>
      <c r="S15" s="21">
        <f>IF($E15=0,0,ROUND($D15*2*R15/$E15,2))</f>
        <v>0</v>
      </c>
      <c r="T15" s="21">
        <f>ROUND($E15*S15,0)</f>
        <v>0</v>
      </c>
      <c r="U15" s="21">
        <f t="shared" si="5"/>
        <v>0</v>
      </c>
      <c r="V15" s="20"/>
      <c r="W15" s="21">
        <f t="shared" si="6"/>
        <v>0</v>
      </c>
    </row>
    <row r="16" spans="1:23">
      <c r="A16" s="16" t="s">
        <v>19</v>
      </c>
      <c r="B16" s="23"/>
      <c r="C16" s="24">
        <v>6678603</v>
      </c>
      <c r="D16" s="20"/>
      <c r="E16" s="20"/>
      <c r="F16" s="20"/>
      <c r="G16" s="21"/>
      <c r="H16" s="21"/>
      <c r="I16" s="21"/>
      <c r="J16" s="20"/>
      <c r="K16" s="21">
        <f>SUM(I11:I15)+J16</f>
        <v>5339927</v>
      </c>
      <c r="L16" s="20"/>
      <c r="M16" s="21"/>
      <c r="N16" s="21"/>
      <c r="O16" s="21"/>
      <c r="P16" s="20"/>
      <c r="Q16" s="21">
        <f>SUM(O11:O15)+P16</f>
        <v>5339927</v>
      </c>
      <c r="R16" s="20"/>
      <c r="S16" s="21"/>
      <c r="T16" s="21"/>
      <c r="U16" s="21"/>
      <c r="V16" s="20"/>
      <c r="W16" s="21">
        <f>SUM(U11:U15)+V16</f>
        <v>5339927</v>
      </c>
    </row>
    <row r="17" spans="11:23">
      <c r="K17" s="10"/>
      <c r="L17" s="10"/>
      <c r="M17" s="10"/>
      <c r="N17" s="10"/>
      <c r="O17" s="10"/>
      <c r="Q17" s="10"/>
      <c r="R17" s="10"/>
      <c r="S17" s="10"/>
      <c r="T17" s="10"/>
      <c r="U17" s="10"/>
      <c r="W17" s="10"/>
    </row>
    <row r="18" spans="11:23">
      <c r="K18" s="10"/>
      <c r="L18" s="10"/>
      <c r="M18" s="10"/>
      <c r="N18" s="10"/>
      <c r="O18" s="10"/>
      <c r="Q18" s="10"/>
      <c r="R18" s="10"/>
      <c r="S18" s="10"/>
      <c r="T18" s="10"/>
      <c r="U18" s="10"/>
      <c r="W18" s="10"/>
    </row>
    <row r="19" spans="11:23">
      <c r="K19" s="10"/>
      <c r="L19" s="10"/>
      <c r="M19" s="10"/>
      <c r="N19" s="10"/>
      <c r="O19" s="10"/>
      <c r="Q19" s="10"/>
      <c r="R19" s="10"/>
      <c r="S19" s="10"/>
      <c r="T19" s="10"/>
      <c r="U19" s="10"/>
      <c r="W19" s="10"/>
    </row>
    <row r="20" spans="11:23">
      <c r="K20" s="10"/>
      <c r="L20" s="10"/>
      <c r="M20" s="10"/>
      <c r="N20" s="10"/>
      <c r="O20" s="10"/>
      <c r="Q20" s="10"/>
      <c r="R20" s="10"/>
      <c r="S20" s="10"/>
      <c r="T20" s="10"/>
      <c r="U20" s="10"/>
      <c r="W20" s="10"/>
    </row>
    <row r="21" spans="11:23">
      <c r="K21" s="10"/>
      <c r="L21" s="10"/>
      <c r="M21" s="10"/>
      <c r="N21" s="10"/>
      <c r="O21" s="10"/>
      <c r="Q21" s="10"/>
      <c r="R21" s="10"/>
      <c r="S21" s="10"/>
      <c r="T21" s="10"/>
      <c r="U21" s="10"/>
      <c r="W21" s="10"/>
    </row>
    <row r="22" spans="11:23">
      <c r="K22" s="10"/>
      <c r="L22" s="10"/>
      <c r="M22" s="10"/>
      <c r="N22" s="10"/>
      <c r="O22" s="10"/>
      <c r="Q22" s="10"/>
      <c r="R22" s="10"/>
      <c r="S22" s="10"/>
      <c r="T22" s="10"/>
      <c r="U22" s="10"/>
      <c r="W22" s="10"/>
    </row>
    <row r="23" spans="11:23">
      <c r="K23" s="10"/>
      <c r="L23" s="10"/>
      <c r="M23" s="10"/>
      <c r="N23" s="10"/>
      <c r="O23" s="10"/>
      <c r="Q23" s="10"/>
      <c r="R23" s="10"/>
      <c r="S23" s="10"/>
      <c r="T23" s="10"/>
      <c r="U23" s="10"/>
      <c r="W23" s="10"/>
    </row>
    <row r="24" spans="11:23">
      <c r="K24" s="10"/>
      <c r="L24" s="10"/>
      <c r="M24" s="10"/>
      <c r="N24" s="10"/>
      <c r="O24" s="10"/>
      <c r="Q24" s="10"/>
      <c r="R24" s="10"/>
      <c r="S24" s="10"/>
      <c r="T24" s="10"/>
      <c r="U24" s="10"/>
      <c r="W24" s="10"/>
    </row>
    <row r="25" spans="11:23">
      <c r="K25" s="10"/>
      <c r="L25" s="10"/>
      <c r="M25" s="10"/>
      <c r="N25" s="10"/>
      <c r="O25" s="10"/>
      <c r="Q25" s="10"/>
      <c r="R25" s="10"/>
      <c r="S25" s="10"/>
      <c r="T25" s="10"/>
      <c r="U25" s="10"/>
      <c r="W25" s="10"/>
    </row>
    <row r="26" spans="11:23">
      <c r="K26" s="10"/>
      <c r="L26" s="10"/>
      <c r="M26" s="10"/>
      <c r="N26" s="10"/>
      <c r="O26" s="10"/>
      <c r="Q26" s="10"/>
      <c r="R26" s="10"/>
      <c r="S26" s="10"/>
      <c r="T26" s="10"/>
      <c r="U26" s="10"/>
      <c r="W26" s="10"/>
    </row>
    <row r="27" spans="11:23">
      <c r="K27" s="10"/>
      <c r="L27" s="10"/>
      <c r="M27" s="10"/>
      <c r="N27" s="10"/>
      <c r="O27" s="10"/>
      <c r="Q27" s="10"/>
      <c r="R27" s="10"/>
      <c r="S27" s="10"/>
      <c r="T27" s="10"/>
      <c r="U27" s="10"/>
      <c r="W27" s="10"/>
    </row>
    <row r="28" spans="11:23"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10"/>
    </row>
    <row r="29" spans="11:23">
      <c r="K29" s="10"/>
      <c r="L29" s="10"/>
      <c r="M29" s="10"/>
      <c r="N29" s="10"/>
      <c r="O29" s="10"/>
      <c r="Q29" s="10"/>
      <c r="R29" s="10"/>
      <c r="S29" s="10"/>
      <c r="T29" s="10"/>
      <c r="U29" s="10"/>
      <c r="W29" s="10"/>
    </row>
    <row r="30" spans="11:23">
      <c r="K30" s="10"/>
      <c r="L30" s="10"/>
      <c r="M30" s="10"/>
      <c r="N30" s="10"/>
      <c r="O30" s="10"/>
      <c r="Q30" s="10"/>
      <c r="R30" s="10"/>
      <c r="S30" s="10"/>
      <c r="T30" s="10"/>
      <c r="U30" s="10"/>
      <c r="W30" s="10"/>
    </row>
    <row r="31" spans="11:23">
      <c r="K31" s="10"/>
      <c r="L31" s="10"/>
      <c r="M31" s="10"/>
      <c r="N31" s="10"/>
      <c r="O31" s="10"/>
      <c r="Q31" s="10"/>
      <c r="R31" s="10"/>
      <c r="S31" s="10"/>
      <c r="T31" s="10"/>
      <c r="U31" s="10"/>
      <c r="W31" s="10"/>
    </row>
    <row r="32" spans="11:23">
      <c r="K32" s="10"/>
      <c r="L32" s="10"/>
      <c r="M32" s="10"/>
      <c r="N32" s="10"/>
      <c r="O32" s="10"/>
      <c r="Q32" s="10"/>
      <c r="R32" s="10"/>
      <c r="S32" s="10"/>
      <c r="T32" s="10"/>
      <c r="U32" s="10"/>
      <c r="W32" s="10"/>
    </row>
    <row r="33" spans="11:23">
      <c r="K33" s="10"/>
      <c r="L33" s="10"/>
      <c r="M33" s="10"/>
      <c r="N33" s="10"/>
      <c r="O33" s="10"/>
      <c r="Q33" s="10"/>
      <c r="R33" s="10"/>
      <c r="S33" s="10"/>
      <c r="T33" s="10"/>
      <c r="U33" s="10"/>
      <c r="W33" s="10"/>
    </row>
    <row r="34" spans="11:23">
      <c r="K34" s="10"/>
      <c r="L34" s="10"/>
      <c r="M34" s="10"/>
      <c r="N34" s="10"/>
      <c r="O34" s="10"/>
      <c r="Q34" s="10"/>
      <c r="R34" s="10"/>
      <c r="S34" s="10"/>
      <c r="T34" s="10"/>
      <c r="U34" s="10"/>
      <c r="W34" s="10"/>
    </row>
    <row r="35" spans="11:23"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</row>
    <row r="36" spans="11:23">
      <c r="K36" s="10"/>
      <c r="L36" s="10"/>
      <c r="M36" s="10"/>
      <c r="N36" s="10"/>
      <c r="O36" s="10"/>
      <c r="Q36" s="10"/>
      <c r="R36" s="10"/>
      <c r="S36" s="10"/>
      <c r="T36" s="10"/>
      <c r="U36" s="10"/>
      <c r="W36" s="10"/>
    </row>
    <row r="37" spans="11:23">
      <c r="K37" s="10"/>
      <c r="L37" s="10"/>
      <c r="M37" s="10"/>
      <c r="N37" s="10"/>
      <c r="O37" s="10"/>
      <c r="Q37" s="10"/>
      <c r="R37" s="10"/>
      <c r="S37" s="10"/>
      <c r="T37" s="10"/>
      <c r="U37" s="10"/>
      <c r="W37" s="10"/>
    </row>
    <row r="38" spans="11:23">
      <c r="K38" s="10"/>
      <c r="L38" s="10"/>
      <c r="M38" s="10"/>
      <c r="N38" s="10"/>
      <c r="O38" s="10"/>
      <c r="Q38" s="10"/>
      <c r="R38" s="10"/>
      <c r="S38" s="10"/>
      <c r="T38" s="10"/>
      <c r="U38" s="10"/>
      <c r="W38" s="10"/>
    </row>
    <row r="39" spans="11:23">
      <c r="K39" s="10"/>
      <c r="L39" s="10"/>
      <c r="M39" s="10"/>
      <c r="N39" s="10"/>
      <c r="O39" s="10"/>
      <c r="Q39" s="10"/>
      <c r="R39" s="10"/>
      <c r="S39" s="10"/>
      <c r="T39" s="10"/>
      <c r="U39" s="10"/>
      <c r="W39" s="10"/>
    </row>
    <row r="40" spans="11:23">
      <c r="K40" s="10"/>
      <c r="L40" s="10"/>
      <c r="M40" s="10"/>
      <c r="N40" s="10"/>
      <c r="O40" s="10"/>
      <c r="Q40" s="10"/>
      <c r="R40" s="10"/>
      <c r="S40" s="10"/>
      <c r="T40" s="10"/>
      <c r="U40" s="10"/>
      <c r="W40" s="10"/>
    </row>
    <row r="41" spans="11:23">
      <c r="K41" s="10"/>
      <c r="L41" s="10"/>
      <c r="M41" s="10"/>
      <c r="N41" s="10"/>
      <c r="O41" s="10"/>
      <c r="Q41" s="10"/>
      <c r="R41" s="10"/>
      <c r="S41" s="10"/>
      <c r="T41" s="10"/>
      <c r="U41" s="10"/>
      <c r="W41" s="10"/>
    </row>
    <row r="42" spans="11:23"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</row>
    <row r="43" spans="11:23">
      <c r="K43" s="10"/>
      <c r="L43" s="10"/>
      <c r="M43" s="10"/>
      <c r="N43" s="10"/>
      <c r="O43" s="10"/>
      <c r="Q43" s="10"/>
      <c r="R43" s="10"/>
      <c r="S43" s="10"/>
      <c r="T43" s="10"/>
      <c r="U43" s="10"/>
      <c r="W43" s="10"/>
    </row>
    <row r="44" spans="11:23">
      <c r="K44" s="10"/>
      <c r="L44" s="10"/>
      <c r="M44" s="10"/>
      <c r="N44" s="10"/>
      <c r="O44" s="10"/>
      <c r="Q44" s="10"/>
      <c r="R44" s="10"/>
      <c r="S44" s="10"/>
      <c r="T44" s="10"/>
      <c r="U44" s="10"/>
      <c r="W44" s="10"/>
    </row>
    <row r="45" spans="11:23">
      <c r="K45" s="10"/>
      <c r="L45" s="10"/>
      <c r="M45" s="10"/>
      <c r="N45" s="10"/>
      <c r="O45" s="10"/>
      <c r="Q45" s="10"/>
      <c r="R45" s="10"/>
      <c r="S45" s="10"/>
      <c r="T45" s="10"/>
      <c r="U45" s="10"/>
      <c r="W45" s="10"/>
    </row>
    <row r="46" spans="11:23">
      <c r="K46" s="10"/>
      <c r="L46" s="10"/>
      <c r="M46" s="10"/>
      <c r="N46" s="10"/>
      <c r="O46" s="10"/>
      <c r="Q46" s="10"/>
      <c r="R46" s="10"/>
      <c r="S46" s="10"/>
      <c r="T46" s="10"/>
      <c r="U46" s="10"/>
      <c r="W46" s="10"/>
    </row>
    <row r="47" spans="11:23">
      <c r="K47" s="10"/>
      <c r="L47" s="10"/>
      <c r="M47" s="10"/>
      <c r="N47" s="10"/>
      <c r="O47" s="10"/>
      <c r="Q47" s="10"/>
      <c r="R47" s="10"/>
      <c r="S47" s="10"/>
      <c r="T47" s="10"/>
      <c r="U47" s="10"/>
      <c r="W47" s="10"/>
    </row>
    <row r="48" spans="11:23">
      <c r="K48" s="10"/>
      <c r="L48" s="10"/>
      <c r="M48" s="10"/>
      <c r="N48" s="10"/>
      <c r="O48" s="10"/>
      <c r="Q48" s="10"/>
      <c r="R48" s="10"/>
      <c r="S48" s="10"/>
      <c r="T48" s="10"/>
      <c r="U48" s="10"/>
      <c r="W48" s="10"/>
    </row>
    <row r="49" spans="11:23"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</row>
    <row r="50" spans="11:23">
      <c r="K50" s="10"/>
      <c r="L50" s="10"/>
      <c r="M50" s="10"/>
      <c r="N50" s="10"/>
      <c r="O50" s="10"/>
      <c r="Q50" s="10"/>
      <c r="R50" s="10"/>
      <c r="S50" s="10"/>
      <c r="T50" s="10"/>
      <c r="U50" s="10"/>
      <c r="W50" s="10"/>
    </row>
    <row r="51" spans="11:23">
      <c r="K51" s="10"/>
      <c r="L51" s="10"/>
      <c r="M51" s="10"/>
      <c r="N51" s="10"/>
      <c r="O51" s="10"/>
      <c r="Q51" s="10"/>
      <c r="R51" s="10"/>
      <c r="S51" s="10"/>
      <c r="T51" s="10"/>
      <c r="U51" s="10"/>
      <c r="W51" s="10"/>
    </row>
    <row r="52" spans="11:23">
      <c r="K52" s="10"/>
      <c r="L52" s="10"/>
      <c r="M52" s="10"/>
      <c r="N52" s="10"/>
      <c r="O52" s="10"/>
      <c r="Q52" s="10"/>
      <c r="R52" s="10"/>
      <c r="S52" s="10"/>
      <c r="T52" s="10"/>
      <c r="U52" s="10"/>
      <c r="W52" s="10"/>
    </row>
    <row r="53" spans="11:23">
      <c r="K53" s="10"/>
      <c r="L53" s="10"/>
      <c r="M53" s="10"/>
      <c r="N53" s="10"/>
      <c r="O53" s="10"/>
      <c r="Q53" s="10"/>
      <c r="R53" s="10"/>
      <c r="S53" s="10"/>
      <c r="T53" s="10"/>
      <c r="U53" s="10"/>
      <c r="W53" s="10"/>
    </row>
    <row r="54" spans="11:23">
      <c r="K54" s="10"/>
      <c r="L54" s="10"/>
      <c r="M54" s="10"/>
      <c r="N54" s="10"/>
      <c r="O54" s="10"/>
      <c r="Q54" s="10"/>
      <c r="R54" s="10"/>
      <c r="S54" s="10"/>
      <c r="T54" s="10"/>
      <c r="U54" s="10"/>
      <c r="W54" s="10"/>
    </row>
    <row r="55" spans="11:23">
      <c r="K55" s="10"/>
      <c r="L55" s="10"/>
      <c r="M55" s="10"/>
      <c r="N55" s="10"/>
      <c r="O55" s="10"/>
      <c r="Q55" s="10"/>
      <c r="R55" s="10"/>
      <c r="S55" s="10"/>
      <c r="T55" s="10"/>
      <c r="U55" s="10"/>
      <c r="W55" s="10"/>
    </row>
    <row r="56" spans="11:23"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</row>
    <row r="57" spans="11:23">
      <c r="K57" s="10"/>
      <c r="L57" s="10"/>
      <c r="M57" s="10"/>
      <c r="N57" s="10"/>
      <c r="O57" s="10"/>
      <c r="Q57" s="10"/>
      <c r="R57" s="10"/>
      <c r="S57" s="10"/>
      <c r="T57" s="10"/>
      <c r="U57" s="10"/>
      <c r="W57" s="10"/>
    </row>
    <row r="58" spans="11:23">
      <c r="K58" s="10"/>
      <c r="L58" s="10"/>
      <c r="M58" s="10"/>
      <c r="N58" s="10"/>
      <c r="O58" s="10"/>
      <c r="Q58" s="10"/>
      <c r="R58" s="10"/>
      <c r="S58" s="10"/>
      <c r="T58" s="10"/>
      <c r="U58" s="10"/>
      <c r="W58" s="10"/>
    </row>
    <row r="59" spans="11:23">
      <c r="K59" s="10"/>
      <c r="L59" s="10"/>
      <c r="M59" s="10"/>
      <c r="N59" s="10"/>
      <c r="O59" s="10"/>
      <c r="Q59" s="10"/>
      <c r="R59" s="10"/>
      <c r="S59" s="10"/>
      <c r="T59" s="10"/>
      <c r="U59" s="10"/>
      <c r="W59" s="10"/>
    </row>
    <row r="60" spans="11:23">
      <c r="K60" s="10"/>
      <c r="L60" s="10"/>
      <c r="M60" s="10"/>
      <c r="N60" s="10"/>
      <c r="O60" s="10"/>
      <c r="Q60" s="10"/>
      <c r="R60" s="10"/>
      <c r="S60" s="10"/>
      <c r="T60" s="10"/>
      <c r="U60" s="10"/>
      <c r="W60" s="10"/>
    </row>
    <row r="61" spans="11:23">
      <c r="K61" s="10"/>
      <c r="L61" s="10"/>
      <c r="M61" s="10"/>
      <c r="N61" s="10"/>
      <c r="O61" s="10"/>
      <c r="Q61" s="10"/>
      <c r="R61" s="10"/>
      <c r="S61" s="10"/>
      <c r="T61" s="10"/>
      <c r="U61" s="10"/>
      <c r="W61" s="10"/>
    </row>
    <row r="62" spans="11:23">
      <c r="K62" s="10"/>
      <c r="L62" s="10"/>
      <c r="M62" s="10"/>
      <c r="N62" s="10"/>
      <c r="O62" s="10"/>
      <c r="Q62" s="10"/>
      <c r="R62" s="10"/>
      <c r="S62" s="10"/>
      <c r="T62" s="10"/>
      <c r="U62" s="10"/>
      <c r="W62" s="10"/>
    </row>
    <row r="63" spans="11:23"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</row>
    <row r="64" spans="11:23">
      <c r="K64" s="10"/>
      <c r="L64" s="10"/>
      <c r="M64" s="10"/>
      <c r="N64" s="10"/>
      <c r="O64" s="10"/>
      <c r="Q64" s="10"/>
      <c r="R64" s="10"/>
      <c r="S64" s="10"/>
      <c r="T64" s="10"/>
      <c r="U64" s="10"/>
      <c r="W64" s="10"/>
    </row>
    <row r="65" spans="11:23">
      <c r="K65" s="10"/>
      <c r="L65" s="10"/>
      <c r="M65" s="10"/>
      <c r="N65" s="10"/>
      <c r="O65" s="10"/>
      <c r="Q65" s="10"/>
      <c r="R65" s="10"/>
      <c r="S65" s="10"/>
      <c r="T65" s="10"/>
      <c r="U65" s="10"/>
      <c r="W65" s="10"/>
    </row>
    <row r="66" spans="11:23">
      <c r="K66" s="10"/>
      <c r="L66" s="10"/>
      <c r="M66" s="10"/>
      <c r="N66" s="10"/>
      <c r="O66" s="10"/>
      <c r="Q66" s="10"/>
      <c r="R66" s="10"/>
      <c r="S66" s="10"/>
      <c r="T66" s="10"/>
      <c r="U66" s="10"/>
      <c r="W66" s="10"/>
    </row>
    <row r="67" spans="11:23">
      <c r="K67" s="10"/>
      <c r="L67" s="10"/>
      <c r="M67" s="10"/>
      <c r="N67" s="10"/>
      <c r="O67" s="10"/>
      <c r="Q67" s="10"/>
      <c r="R67" s="10"/>
      <c r="S67" s="10"/>
      <c r="T67" s="10"/>
      <c r="U67" s="10"/>
      <c r="W67" s="10"/>
    </row>
    <row r="68" spans="11:23">
      <c r="K68" s="10"/>
      <c r="L68" s="10"/>
      <c r="M68" s="10"/>
      <c r="N68" s="10"/>
      <c r="O68" s="10"/>
      <c r="Q68" s="10"/>
      <c r="R68" s="10"/>
      <c r="S68" s="10"/>
      <c r="T68" s="10"/>
      <c r="U68" s="10"/>
      <c r="W68" s="10"/>
    </row>
    <row r="69" spans="11:23">
      <c r="K69" s="10"/>
      <c r="L69" s="10"/>
      <c r="M69" s="10"/>
      <c r="N69" s="10"/>
      <c r="O69" s="10"/>
      <c r="Q69" s="10"/>
      <c r="R69" s="10"/>
      <c r="S69" s="10"/>
      <c r="T69" s="10"/>
      <c r="U69" s="10"/>
      <c r="W69" s="10"/>
    </row>
    <row r="70" spans="11:23"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</row>
    <row r="71" spans="11:23">
      <c r="K71" s="10"/>
      <c r="L71" s="10"/>
      <c r="M71" s="10"/>
      <c r="N71" s="10"/>
      <c r="O71" s="10"/>
      <c r="Q71" s="10"/>
      <c r="R71" s="10"/>
      <c r="S71" s="10"/>
      <c r="T71" s="10"/>
      <c r="U71" s="10"/>
      <c r="W71" s="10"/>
    </row>
    <row r="72" spans="11:23"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10"/>
    </row>
    <row r="73" spans="11:23">
      <c r="K73" s="10"/>
      <c r="L73" s="10"/>
      <c r="M73" s="10"/>
      <c r="N73" s="10"/>
      <c r="O73" s="10"/>
      <c r="Q73" s="10"/>
      <c r="R73" s="10"/>
      <c r="S73" s="10"/>
      <c r="T73" s="10"/>
      <c r="U73" s="10"/>
      <c r="W73" s="10"/>
    </row>
    <row r="74" spans="11:23">
      <c r="K74" s="10"/>
      <c r="L74" s="10"/>
      <c r="M74" s="10"/>
      <c r="N74" s="10"/>
      <c r="O74" s="10"/>
      <c r="Q74" s="10"/>
      <c r="R74" s="10"/>
      <c r="S74" s="10"/>
      <c r="T74" s="10"/>
      <c r="U74" s="10"/>
      <c r="W74" s="10"/>
    </row>
    <row r="75" spans="11:23">
      <c r="K75" s="10"/>
      <c r="L75" s="10"/>
      <c r="M75" s="10"/>
      <c r="N75" s="10"/>
      <c r="O75" s="10"/>
      <c r="Q75" s="10"/>
      <c r="R75" s="10"/>
      <c r="S75" s="10"/>
      <c r="T75" s="10"/>
      <c r="U75" s="10"/>
      <c r="W75" s="10"/>
    </row>
    <row r="76" spans="11:23">
      <c r="K76" s="10"/>
      <c r="L76" s="10"/>
      <c r="M76" s="10"/>
      <c r="N76" s="10"/>
      <c r="O76" s="10"/>
      <c r="Q76" s="10"/>
      <c r="R76" s="10"/>
      <c r="S76" s="10"/>
      <c r="T76" s="10"/>
      <c r="U76" s="10"/>
      <c r="W76" s="10"/>
    </row>
    <row r="77" spans="11:23">
      <c r="K77" s="10"/>
      <c r="L77" s="10"/>
      <c r="M77" s="10"/>
      <c r="N77" s="10"/>
      <c r="O77" s="10"/>
      <c r="Q77" s="10"/>
      <c r="R77" s="10"/>
      <c r="S77" s="10"/>
      <c r="T77" s="10"/>
      <c r="U77" s="10"/>
      <c r="W77" s="10"/>
    </row>
    <row r="78" spans="11:23">
      <c r="K78" s="10"/>
      <c r="L78" s="10"/>
      <c r="M78" s="10"/>
      <c r="N78" s="10"/>
      <c r="O78" s="10"/>
      <c r="Q78" s="10"/>
      <c r="R78" s="10"/>
      <c r="S78" s="10"/>
      <c r="T78" s="10"/>
      <c r="U78" s="10"/>
      <c r="W78" s="10"/>
    </row>
    <row r="79" spans="11:23"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</row>
    <row r="80" spans="11:23">
      <c r="K80" s="10"/>
      <c r="L80" s="10"/>
      <c r="M80" s="10"/>
      <c r="N80" s="10"/>
      <c r="O80" s="10"/>
      <c r="Q80" s="10"/>
      <c r="R80" s="10"/>
      <c r="S80" s="10"/>
      <c r="T80" s="10"/>
      <c r="U80" s="10"/>
      <c r="W80" s="10"/>
    </row>
    <row r="81" spans="11:23">
      <c r="K81" s="10"/>
      <c r="L81" s="10"/>
      <c r="M81" s="10"/>
      <c r="N81" s="10"/>
      <c r="O81" s="10"/>
      <c r="Q81" s="10"/>
      <c r="R81" s="10"/>
      <c r="S81" s="10"/>
      <c r="T81" s="10"/>
      <c r="U81" s="10"/>
      <c r="W81" s="10"/>
    </row>
    <row r="82" spans="11:23">
      <c r="K82" s="10"/>
      <c r="L82" s="10"/>
      <c r="M82" s="10"/>
      <c r="N82" s="10"/>
      <c r="O82" s="10"/>
      <c r="Q82" s="10"/>
      <c r="R82" s="10"/>
      <c r="S82" s="10"/>
      <c r="T82" s="10"/>
      <c r="U82" s="10"/>
      <c r="W82" s="10"/>
    </row>
    <row r="83" spans="11:23">
      <c r="K83" s="10"/>
      <c r="L83" s="10"/>
      <c r="M83" s="10"/>
      <c r="N83" s="10"/>
      <c r="O83" s="10"/>
      <c r="Q83" s="10"/>
      <c r="R83" s="10"/>
      <c r="S83" s="10"/>
      <c r="T83" s="10"/>
      <c r="U83" s="10"/>
      <c r="W83" s="10"/>
    </row>
    <row r="84" spans="11:23">
      <c r="K84" s="10"/>
      <c r="L84" s="10"/>
      <c r="M84" s="10"/>
      <c r="N84" s="10"/>
      <c r="O84" s="10"/>
      <c r="Q84" s="10"/>
      <c r="R84" s="10"/>
      <c r="S84" s="10"/>
      <c r="T84" s="10"/>
      <c r="U84" s="10"/>
      <c r="W84" s="10"/>
    </row>
    <row r="85" spans="11:23">
      <c r="K85" s="10"/>
      <c r="L85" s="10"/>
      <c r="M85" s="10"/>
      <c r="N85" s="10"/>
      <c r="O85" s="10"/>
      <c r="Q85" s="10"/>
      <c r="R85" s="10"/>
      <c r="S85" s="10"/>
      <c r="T85" s="10"/>
      <c r="U85" s="10"/>
      <c r="W85" s="10"/>
    </row>
    <row r="86" spans="11:23">
      <c r="K86" s="10"/>
      <c r="L86" s="10"/>
      <c r="M86" s="10"/>
      <c r="N86" s="10"/>
      <c r="O86" s="10"/>
      <c r="Q86" s="10"/>
      <c r="R86" s="10"/>
      <c r="S86" s="10"/>
      <c r="T86" s="10"/>
      <c r="U86" s="10"/>
      <c r="W86" s="10"/>
    </row>
    <row r="87" spans="11:23">
      <c r="K87" s="10"/>
      <c r="L87" s="10"/>
      <c r="M87" s="10"/>
      <c r="N87" s="10"/>
      <c r="O87" s="10"/>
      <c r="Q87" s="10"/>
      <c r="R87" s="10"/>
      <c r="S87" s="10"/>
      <c r="T87" s="10"/>
      <c r="U87" s="10"/>
      <c r="W87" s="10"/>
    </row>
    <row r="88" spans="11:23">
      <c r="K88" s="10"/>
      <c r="L88" s="10"/>
      <c r="M88" s="10"/>
      <c r="N88" s="10"/>
      <c r="O88" s="10"/>
      <c r="Q88" s="10"/>
      <c r="R88" s="10"/>
      <c r="S88" s="10"/>
      <c r="T88" s="10"/>
      <c r="U88" s="10"/>
      <c r="W88" s="10"/>
    </row>
    <row r="89" spans="11:23">
      <c r="K89" s="10"/>
      <c r="L89" s="10"/>
      <c r="M89" s="10"/>
      <c r="N89" s="10"/>
      <c r="O89" s="10"/>
      <c r="Q89" s="10"/>
      <c r="R89" s="10"/>
      <c r="S89" s="10"/>
      <c r="T89" s="10"/>
      <c r="U89" s="10"/>
      <c r="W89" s="10"/>
    </row>
    <row r="90" spans="11:23">
      <c r="K90" s="10"/>
      <c r="L90" s="10"/>
      <c r="M90" s="10"/>
      <c r="N90" s="10"/>
      <c r="O90" s="10"/>
      <c r="Q90" s="10"/>
      <c r="R90" s="10"/>
      <c r="S90" s="10"/>
      <c r="T90" s="10"/>
      <c r="U90" s="10"/>
      <c r="W90" s="10"/>
    </row>
    <row r="91" spans="11:23">
      <c r="K91" s="10"/>
      <c r="L91" s="10"/>
      <c r="M91" s="10"/>
      <c r="N91" s="10"/>
      <c r="O91" s="10"/>
      <c r="Q91" s="10"/>
      <c r="R91" s="10"/>
      <c r="S91" s="10"/>
      <c r="T91" s="10"/>
      <c r="U91" s="10"/>
      <c r="W91" s="10"/>
    </row>
    <row r="92" spans="11:23">
      <c r="K92" s="10"/>
      <c r="L92" s="10"/>
      <c r="M92" s="10"/>
      <c r="N92" s="10"/>
      <c r="O92" s="10"/>
      <c r="Q92" s="10"/>
      <c r="R92" s="10"/>
      <c r="S92" s="10"/>
      <c r="T92" s="10"/>
      <c r="U92" s="10"/>
      <c r="W92" s="10"/>
    </row>
    <row r="93" spans="11:23">
      <c r="K93" s="10"/>
      <c r="L93" s="10"/>
      <c r="M93" s="10"/>
      <c r="N93" s="10"/>
      <c r="O93" s="10"/>
      <c r="Q93" s="10"/>
      <c r="R93" s="10"/>
      <c r="S93" s="10"/>
      <c r="T93" s="10"/>
      <c r="U93" s="10"/>
      <c r="W93" s="10"/>
    </row>
    <row r="94" spans="11:23">
      <c r="K94" s="10"/>
      <c r="L94" s="10"/>
      <c r="M94" s="10"/>
      <c r="N94" s="10"/>
      <c r="O94" s="10"/>
      <c r="Q94" s="10"/>
      <c r="R94" s="10"/>
      <c r="S94" s="10"/>
      <c r="T94" s="10"/>
      <c r="U94" s="10"/>
      <c r="W94" s="10"/>
    </row>
    <row r="95" spans="11:23">
      <c r="K95" s="10"/>
      <c r="L95" s="10"/>
      <c r="M95" s="10"/>
      <c r="N95" s="10"/>
      <c r="O95" s="10"/>
      <c r="Q95" s="10"/>
      <c r="R95" s="10"/>
      <c r="S95" s="10"/>
      <c r="T95" s="10"/>
      <c r="U95" s="10"/>
      <c r="W95" s="10"/>
    </row>
    <row r="96" spans="11:23">
      <c r="K96" s="10"/>
      <c r="L96" s="10"/>
      <c r="M96" s="10"/>
      <c r="N96" s="10"/>
      <c r="O96" s="10"/>
      <c r="Q96" s="10"/>
      <c r="R96" s="10"/>
      <c r="S96" s="10"/>
      <c r="T96" s="10"/>
      <c r="U96" s="10"/>
      <c r="W96" s="10"/>
    </row>
    <row r="97" spans="11:23">
      <c r="K97" s="10"/>
      <c r="L97" s="10"/>
      <c r="M97" s="10"/>
      <c r="N97" s="10"/>
      <c r="O97" s="10"/>
      <c r="Q97" s="10"/>
      <c r="R97" s="10"/>
      <c r="S97" s="10"/>
      <c r="T97" s="10"/>
      <c r="U97" s="10"/>
      <c r="W97" s="10"/>
    </row>
    <row r="98" spans="11:23">
      <c r="K98" s="10"/>
      <c r="L98" s="10"/>
      <c r="M98" s="10"/>
      <c r="N98" s="10"/>
      <c r="O98" s="10"/>
      <c r="Q98" s="10"/>
      <c r="R98" s="10"/>
      <c r="S98" s="10"/>
      <c r="T98" s="10"/>
      <c r="U98" s="10"/>
      <c r="W98" s="10"/>
    </row>
    <row r="99" spans="11:23">
      <c r="K99" s="10"/>
      <c r="L99" s="10"/>
      <c r="M99" s="10"/>
      <c r="N99" s="10"/>
      <c r="O99" s="10"/>
      <c r="Q99" s="10"/>
      <c r="R99" s="10"/>
      <c r="S99" s="10"/>
      <c r="T99" s="10"/>
      <c r="U99" s="10"/>
      <c r="W99" s="10"/>
    </row>
    <row r="100" spans="11:23">
      <c r="K100" s="10"/>
      <c r="L100" s="10"/>
      <c r="M100" s="10"/>
      <c r="N100" s="10"/>
      <c r="O100" s="10"/>
      <c r="Q100" s="10"/>
      <c r="R100" s="10"/>
      <c r="S100" s="10"/>
      <c r="T100" s="10"/>
      <c r="U100" s="10"/>
      <c r="W100" s="10"/>
    </row>
    <row r="101" spans="11:23">
      <c r="K101" s="10"/>
      <c r="L101" s="10"/>
      <c r="M101" s="10"/>
      <c r="N101" s="10"/>
      <c r="O101" s="10"/>
      <c r="Q101" s="10"/>
      <c r="R101" s="10"/>
      <c r="S101" s="10"/>
      <c r="T101" s="10"/>
      <c r="U101" s="10"/>
      <c r="W101" s="10"/>
    </row>
    <row r="102" spans="11:23">
      <c r="K102" s="10"/>
      <c r="L102" s="10"/>
      <c r="M102" s="10"/>
      <c r="N102" s="10"/>
      <c r="O102" s="10"/>
      <c r="Q102" s="10"/>
      <c r="R102" s="10"/>
      <c r="S102" s="10"/>
      <c r="T102" s="10"/>
      <c r="U102" s="10"/>
      <c r="W102" s="10"/>
    </row>
    <row r="103" spans="11:23">
      <c r="K103" s="10"/>
      <c r="L103" s="10"/>
      <c r="M103" s="10"/>
      <c r="N103" s="10"/>
      <c r="O103" s="10"/>
      <c r="Q103" s="10"/>
      <c r="R103" s="10"/>
      <c r="S103" s="10"/>
      <c r="T103" s="10"/>
      <c r="U103" s="10"/>
      <c r="W103" s="10"/>
    </row>
    <row r="104" spans="11:23">
      <c r="K104" s="10"/>
      <c r="L104" s="10"/>
      <c r="M104" s="10"/>
      <c r="N104" s="10"/>
      <c r="O104" s="10"/>
      <c r="Q104" s="10"/>
      <c r="R104" s="10"/>
      <c r="S104" s="10"/>
      <c r="T104" s="10"/>
      <c r="U104" s="10"/>
      <c r="W104" s="10"/>
    </row>
    <row r="105" spans="11:23">
      <c r="K105" s="10"/>
      <c r="L105" s="10"/>
      <c r="M105" s="10"/>
      <c r="N105" s="10"/>
      <c r="O105" s="10"/>
      <c r="Q105" s="10"/>
      <c r="R105" s="10"/>
      <c r="S105" s="10"/>
      <c r="T105" s="10"/>
      <c r="U105" s="10"/>
      <c r="W105" s="10"/>
    </row>
    <row r="106" spans="11:23">
      <c r="K106" s="10"/>
      <c r="L106" s="10"/>
      <c r="M106" s="10"/>
      <c r="N106" s="10"/>
      <c r="O106" s="10"/>
      <c r="Q106" s="10"/>
      <c r="R106" s="10"/>
      <c r="S106" s="10"/>
      <c r="T106" s="10"/>
      <c r="U106" s="10"/>
      <c r="W106" s="10"/>
    </row>
    <row r="107" spans="11:23">
      <c r="K107" s="10"/>
      <c r="L107" s="10"/>
      <c r="M107" s="10"/>
      <c r="N107" s="10"/>
      <c r="O107" s="10"/>
      <c r="Q107" s="10"/>
      <c r="R107" s="10"/>
      <c r="S107" s="10"/>
      <c r="T107" s="10"/>
      <c r="U107" s="10"/>
      <c r="W107" s="10"/>
    </row>
    <row r="108" spans="11:23">
      <c r="K108" s="10"/>
      <c r="L108" s="10"/>
      <c r="M108" s="10"/>
      <c r="N108" s="10"/>
      <c r="O108" s="10"/>
      <c r="Q108" s="10"/>
      <c r="R108" s="10"/>
      <c r="S108" s="10"/>
      <c r="T108" s="10"/>
      <c r="U108" s="10"/>
      <c r="W108" s="10"/>
    </row>
    <row r="109" spans="11:23">
      <c r="K109" s="10"/>
      <c r="L109" s="10"/>
      <c r="M109" s="10"/>
      <c r="N109" s="10"/>
      <c r="O109" s="10"/>
      <c r="Q109" s="10"/>
      <c r="R109" s="10"/>
      <c r="S109" s="10"/>
      <c r="T109" s="10"/>
      <c r="U109" s="10"/>
      <c r="W109" s="10"/>
    </row>
    <row r="110" spans="11:23">
      <c r="K110" s="10"/>
      <c r="L110" s="10"/>
      <c r="M110" s="10"/>
      <c r="N110" s="10"/>
      <c r="O110" s="10"/>
      <c r="Q110" s="10"/>
      <c r="R110" s="10"/>
      <c r="S110" s="10"/>
      <c r="T110" s="10"/>
      <c r="U110" s="10"/>
      <c r="W110" s="10"/>
    </row>
    <row r="111" spans="11:23">
      <c r="K111" s="10"/>
      <c r="L111" s="10"/>
      <c r="M111" s="10"/>
      <c r="N111" s="10"/>
      <c r="O111" s="10"/>
      <c r="Q111" s="10"/>
      <c r="R111" s="10"/>
      <c r="S111" s="10"/>
      <c r="T111" s="10"/>
      <c r="U111" s="10"/>
      <c r="W111" s="10"/>
    </row>
    <row r="112" spans="11:23">
      <c r="K112" s="10"/>
      <c r="L112" s="10"/>
      <c r="M112" s="10"/>
      <c r="N112" s="10"/>
      <c r="O112" s="10"/>
      <c r="Q112" s="10"/>
      <c r="R112" s="10"/>
      <c r="S112" s="10"/>
      <c r="T112" s="10"/>
      <c r="U112" s="10"/>
      <c r="W112" s="10"/>
    </row>
    <row r="113" spans="11:23">
      <c r="K113" s="10"/>
      <c r="L113" s="10"/>
      <c r="M113" s="10"/>
      <c r="N113" s="10"/>
      <c r="O113" s="10"/>
      <c r="Q113" s="10"/>
      <c r="R113" s="10"/>
      <c r="S113" s="10"/>
      <c r="T113" s="10"/>
      <c r="U113" s="10"/>
      <c r="W113" s="10"/>
    </row>
    <row r="114" spans="11:23">
      <c r="K114" s="10"/>
      <c r="L114" s="10"/>
      <c r="M114" s="10"/>
      <c r="N114" s="10"/>
      <c r="O114" s="10"/>
      <c r="Q114" s="10"/>
      <c r="R114" s="10"/>
      <c r="S114" s="10"/>
      <c r="T114" s="10"/>
      <c r="U114" s="10"/>
      <c r="W114" s="10"/>
    </row>
  </sheetData>
  <mergeCells count="7">
    <mergeCell ref="R7:W7"/>
    <mergeCell ref="A7:A8"/>
    <mergeCell ref="C7:E7"/>
    <mergeCell ref="F7:K7"/>
    <mergeCell ref="L7:Q7"/>
    <mergeCell ref="B3:M3"/>
    <mergeCell ref="L1:N1"/>
  </mergeCells>
  <conditionalFormatting sqref="A1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19685039370078741" right="0.1968503937007874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Zvyagina_I</cp:lastModifiedBy>
  <cp:lastPrinted>2024-10-08T14:24:37Z</cp:lastPrinted>
  <dcterms:created xsi:type="dcterms:W3CDTF">2006-09-28T05:33:49Z</dcterms:created>
  <dcterms:modified xsi:type="dcterms:W3CDTF">2024-10-08T14:24:41Z</dcterms:modified>
</cp:coreProperties>
</file>