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45" windowWidth="18975" windowHeight="11955"/>
  </bookViews>
  <sheets>
    <sheet name="Лист2" sheetId="5" r:id="rId1"/>
  </sheets>
  <definedNames>
    <definedName name="_xlnm.Print_Titles" localSheetId="0">Лист2!$3:$5</definedName>
    <definedName name="_xlnm.Print_Area" localSheetId="0">Лист2!$A$1:$G$215</definedName>
  </definedNames>
  <calcPr calcId="125725"/>
</workbook>
</file>

<file path=xl/calcChain.xml><?xml version="1.0" encoding="utf-8"?>
<calcChain xmlns="http://schemas.openxmlformats.org/spreadsheetml/2006/main">
  <c r="G214" i="5"/>
  <c r="F214"/>
  <c r="G213"/>
  <c r="F213"/>
  <c r="F212"/>
  <c r="F211"/>
  <c r="F210"/>
  <c r="E210"/>
  <c r="F209"/>
  <c r="E209"/>
  <c r="F208"/>
  <c r="F207"/>
  <c r="E207"/>
  <c r="F206"/>
  <c r="E206"/>
  <c r="F205"/>
  <c r="E205"/>
  <c r="F204"/>
  <c r="E204"/>
  <c r="F203"/>
  <c r="E203"/>
  <c r="F202"/>
  <c r="E202"/>
  <c r="F201"/>
  <c r="E201"/>
  <c r="F200"/>
  <c r="E200"/>
  <c r="F199"/>
  <c r="E199"/>
  <c r="F198"/>
  <c r="E198"/>
  <c r="F197"/>
  <c r="E197"/>
  <c r="F196"/>
  <c r="E196"/>
  <c r="F195"/>
  <c r="E195"/>
  <c r="F194"/>
  <c r="E194"/>
  <c r="F193"/>
  <c r="E193"/>
  <c r="F192"/>
  <c r="E192"/>
  <c r="G191"/>
  <c r="F191"/>
  <c r="E191"/>
  <c r="G190"/>
  <c r="F190"/>
  <c r="G189"/>
  <c r="F189"/>
  <c r="G188"/>
  <c r="F188"/>
  <c r="E188"/>
  <c r="F187"/>
  <c r="E187"/>
  <c r="G186"/>
  <c r="F186"/>
  <c r="E186"/>
  <c r="G185"/>
  <c r="F185"/>
  <c r="F184"/>
  <c r="E184"/>
  <c r="F183"/>
  <c r="E183"/>
  <c r="F182"/>
  <c r="E182"/>
  <c r="G181"/>
  <c r="F181"/>
  <c r="E181"/>
  <c r="G180"/>
  <c r="F180"/>
  <c r="E180"/>
  <c r="G179"/>
  <c r="F179"/>
  <c r="E179"/>
  <c r="F178"/>
  <c r="E178"/>
  <c r="F177"/>
  <c r="E177"/>
  <c r="F176"/>
  <c r="E176"/>
  <c r="F175"/>
  <c r="E175"/>
  <c r="G174"/>
  <c r="F174"/>
  <c r="E174"/>
  <c r="F173"/>
  <c r="E173"/>
  <c r="G172"/>
  <c r="F172"/>
  <c r="E172"/>
  <c r="G171"/>
  <c r="F171"/>
  <c r="E171"/>
  <c r="F170"/>
  <c r="E170"/>
  <c r="F169"/>
  <c r="E169"/>
  <c r="F168"/>
  <c r="E168"/>
  <c r="F167"/>
  <c r="E167"/>
  <c r="F166"/>
  <c r="E166"/>
  <c r="F165"/>
  <c r="E165"/>
  <c r="F164"/>
  <c r="E164"/>
  <c r="F163"/>
  <c r="E163"/>
  <c r="F162"/>
  <c r="E162"/>
  <c r="F161"/>
  <c r="E161"/>
  <c r="F160"/>
  <c r="E160"/>
  <c r="F159"/>
  <c r="E159"/>
  <c r="F158"/>
  <c r="E158"/>
  <c r="F157"/>
  <c r="E157"/>
  <c r="F156"/>
  <c r="E156"/>
  <c r="F155"/>
  <c r="E155"/>
  <c r="F154"/>
  <c r="E154"/>
  <c r="F153"/>
  <c r="E153"/>
  <c r="F152"/>
  <c r="E152"/>
  <c r="F151"/>
  <c r="E151"/>
  <c r="F150"/>
  <c r="E150"/>
  <c r="F149"/>
  <c r="E149"/>
  <c r="F148"/>
  <c r="E148"/>
  <c r="F147"/>
  <c r="E147"/>
  <c r="F146"/>
  <c r="E146"/>
  <c r="F145"/>
  <c r="E145"/>
  <c r="F144"/>
  <c r="E144"/>
  <c r="F143"/>
  <c r="E143"/>
  <c r="G142"/>
  <c r="F142"/>
  <c r="E142"/>
  <c r="F141"/>
  <c r="E141"/>
  <c r="F140"/>
  <c r="E140"/>
  <c r="F139"/>
  <c r="E139"/>
  <c r="F138"/>
  <c r="E138"/>
  <c r="G137"/>
  <c r="F137"/>
  <c r="E137"/>
  <c r="G136"/>
  <c r="F136"/>
  <c r="E136"/>
  <c r="F135"/>
  <c r="E135"/>
  <c r="F134"/>
  <c r="E134"/>
  <c r="F133"/>
  <c r="E133"/>
  <c r="F132"/>
  <c r="E132"/>
  <c r="G131"/>
  <c r="F131"/>
  <c r="E131"/>
  <c r="F130"/>
  <c r="E130"/>
  <c r="F129"/>
  <c r="E129"/>
  <c r="F128"/>
  <c r="E128"/>
  <c r="F127"/>
  <c r="E127"/>
  <c r="F126"/>
  <c r="E126"/>
  <c r="F125"/>
  <c r="E125"/>
  <c r="F124"/>
  <c r="E124"/>
  <c r="F123"/>
  <c r="E123"/>
  <c r="F122"/>
  <c r="E122"/>
  <c r="F121"/>
  <c r="E121"/>
  <c r="F120"/>
  <c r="E120"/>
  <c r="F119"/>
  <c r="E119"/>
  <c r="F118"/>
  <c r="E118"/>
  <c r="F117"/>
  <c r="E117"/>
  <c r="F116"/>
  <c r="E116"/>
  <c r="F115"/>
  <c r="E115"/>
  <c r="G114"/>
  <c r="F114"/>
  <c r="E114"/>
  <c r="F113"/>
  <c r="E113"/>
  <c r="F112"/>
  <c r="E112"/>
  <c r="F111"/>
  <c r="E111"/>
  <c r="F110"/>
  <c r="E110"/>
  <c r="F109"/>
  <c r="E109"/>
  <c r="F108"/>
  <c r="E108"/>
  <c r="G107"/>
  <c r="F107"/>
  <c r="E107"/>
  <c r="G106"/>
  <c r="F106"/>
  <c r="E106"/>
  <c r="F105"/>
  <c r="G104"/>
  <c r="F104"/>
  <c r="E104"/>
  <c r="G103"/>
  <c r="F103"/>
  <c r="E103"/>
  <c r="G102"/>
  <c r="F102"/>
  <c r="E102"/>
  <c r="G101"/>
  <c r="F101"/>
  <c r="E101"/>
  <c r="G6"/>
  <c r="F6"/>
  <c r="E6"/>
  <c r="D72"/>
  <c r="C72"/>
  <c r="B72"/>
  <c r="E97"/>
  <c r="G94"/>
  <c r="G76"/>
  <c r="F76"/>
  <c r="F77"/>
  <c r="E76"/>
  <c r="E78"/>
  <c r="F78"/>
  <c r="F79" l="1"/>
  <c r="F80"/>
  <c r="F81"/>
  <c r="F82"/>
  <c r="F83"/>
  <c r="F84"/>
  <c r="F85"/>
  <c r="F86"/>
  <c r="F88"/>
  <c r="F89"/>
  <c r="F90"/>
  <c r="F91"/>
  <c r="F92"/>
  <c r="F93"/>
  <c r="F94"/>
  <c r="F95"/>
  <c r="F96"/>
  <c r="F97"/>
  <c r="F98"/>
  <c r="F99"/>
  <c r="F100"/>
  <c r="B14"/>
  <c r="F21"/>
  <c r="F22"/>
  <c r="D14"/>
  <c r="E20"/>
  <c r="F20"/>
  <c r="G20"/>
  <c r="C30" l="1"/>
  <c r="C23" l="1"/>
  <c r="F43" l="1"/>
  <c r="F42"/>
  <c r="F36" l="1"/>
  <c r="G64"/>
  <c r="G68"/>
  <c r="G98"/>
  <c r="D47" l="1"/>
  <c r="F70" l="1"/>
  <c r="G90"/>
  <c r="G66"/>
  <c r="F44" l="1"/>
  <c r="B30"/>
  <c r="E50"/>
  <c r="F65"/>
  <c r="G85"/>
  <c r="G86"/>
  <c r="G92"/>
  <c r="G97"/>
  <c r="D60" l="1"/>
  <c r="E65"/>
  <c r="D51"/>
  <c r="D37"/>
  <c r="D30"/>
  <c r="C60"/>
  <c r="D23" l="1"/>
  <c r="D10"/>
  <c r="C10"/>
  <c r="G45"/>
  <c r="G67"/>
  <c r="C14"/>
  <c r="B47"/>
  <c r="E64"/>
  <c r="D9" l="1"/>
  <c r="D7" s="1"/>
  <c r="B10"/>
  <c r="G74"/>
  <c r="G75"/>
  <c r="G84"/>
  <c r="G88"/>
  <c r="G96"/>
  <c r="B60" l="1"/>
  <c r="F64"/>
  <c r="E45" l="1"/>
  <c r="E94" l="1"/>
  <c r="G53"/>
  <c r="G54"/>
  <c r="G55"/>
  <c r="G62"/>
  <c r="G63"/>
  <c r="F45" l="1"/>
  <c r="G72" l="1"/>
  <c r="F68" l="1"/>
  <c r="G60" l="1"/>
  <c r="B23"/>
  <c r="E29" l="1"/>
  <c r="B37" l="1"/>
  <c r="C51" l="1"/>
  <c r="C47"/>
  <c r="C37"/>
  <c r="C9" l="1"/>
  <c r="B51"/>
  <c r="B9" l="1"/>
  <c r="G51"/>
  <c r="E96" l="1"/>
  <c r="E69"/>
  <c r="G35" l="1"/>
  <c r="E35"/>
  <c r="G34" l="1"/>
  <c r="G25" l="1"/>
  <c r="F63" l="1"/>
  <c r="E63"/>
  <c r="F62"/>
  <c r="E62"/>
  <c r="F60" l="1"/>
  <c r="E60"/>
  <c r="E16" l="1"/>
  <c r="F16"/>
  <c r="G16"/>
  <c r="E17"/>
  <c r="F17"/>
  <c r="G17"/>
  <c r="F18"/>
  <c r="E19"/>
  <c r="F19"/>
  <c r="G19"/>
  <c r="E25"/>
  <c r="F25"/>
  <c r="F26"/>
  <c r="E27"/>
  <c r="F27"/>
  <c r="G27"/>
  <c r="E28"/>
  <c r="F28"/>
  <c r="G28"/>
  <c r="F29"/>
  <c r="E32"/>
  <c r="F32"/>
  <c r="G32"/>
  <c r="E33"/>
  <c r="F33"/>
  <c r="G33"/>
  <c r="E34"/>
  <c r="F34"/>
  <c r="F35"/>
  <c r="E39"/>
  <c r="F39"/>
  <c r="G39"/>
  <c r="E40"/>
  <c r="F40"/>
  <c r="G40"/>
  <c r="F41"/>
  <c r="E49"/>
  <c r="F49"/>
  <c r="F50"/>
  <c r="E53"/>
  <c r="F53"/>
  <c r="E54"/>
  <c r="F54"/>
  <c r="E55"/>
  <c r="F55"/>
  <c r="F66"/>
  <c r="E67"/>
  <c r="F67"/>
  <c r="F69"/>
  <c r="E71"/>
  <c r="F71"/>
  <c r="E74"/>
  <c r="F74"/>
  <c r="F72" s="1"/>
  <c r="E75"/>
  <c r="F75"/>
  <c r="E79"/>
  <c r="E84"/>
  <c r="E85"/>
  <c r="E86"/>
  <c r="E88"/>
  <c r="E90"/>
  <c r="F14" l="1"/>
  <c r="G13"/>
  <c r="F13"/>
  <c r="E51" l="1"/>
  <c r="F51"/>
  <c r="E47"/>
  <c r="F47"/>
  <c r="E37"/>
  <c r="F37"/>
  <c r="G37"/>
  <c r="E30"/>
  <c r="F30"/>
  <c r="G30"/>
  <c r="E14"/>
  <c r="G14"/>
  <c r="E72"/>
  <c r="F10"/>
  <c r="C7" l="1"/>
  <c r="B7"/>
  <c r="E23"/>
  <c r="F23"/>
  <c r="F9" s="1"/>
  <c r="G23"/>
  <c r="E13"/>
  <c r="F7" l="1"/>
  <c r="G9"/>
  <c r="E10"/>
  <c r="G10"/>
  <c r="E9"/>
  <c r="E7" l="1"/>
  <c r="G7"/>
</calcChain>
</file>

<file path=xl/sharedStrings.xml><?xml version="1.0" encoding="utf-8"?>
<sst xmlns="http://schemas.openxmlformats.org/spreadsheetml/2006/main" count="219" uniqueCount="209">
  <si>
    <t>Налог на имущество организаций</t>
  </si>
  <si>
    <t>Налог на добычу полезных ископаемых</t>
  </si>
  <si>
    <t>Доходы</t>
  </si>
  <si>
    <t>в том числе:</t>
  </si>
  <si>
    <t>Налог на прибыль организаций</t>
  </si>
  <si>
    <t xml:space="preserve"> Налог на доходы физических лиц</t>
  </si>
  <si>
    <t>Акцизы по подакцизным товарам (продукции), производимым на территории РФ</t>
  </si>
  <si>
    <t>Налог, взимаемый в связи с применением упрощенной системы налогообложения</t>
  </si>
  <si>
    <t>Единый налог на вмененный доход для отдельных видов деятельности</t>
  </si>
  <si>
    <t>Единый сельскохозяйственный налог</t>
  </si>
  <si>
    <t>Налог на имущество физических лиц</t>
  </si>
  <si>
    <t>Транспортный налог</t>
  </si>
  <si>
    <t>Налог на игорный бизнес</t>
  </si>
  <si>
    <t xml:space="preserve">Земельный налог </t>
  </si>
  <si>
    <t>Сбор за пользование объектами животного мира</t>
  </si>
  <si>
    <t>Государственная пошлина</t>
  </si>
  <si>
    <t>неналоговые</t>
  </si>
  <si>
    <t>налоговые</t>
  </si>
  <si>
    <t>Доходы в виде прибыли, приходящейся на доли в уставных (складочных) капиталах хозяйственных товариществ и обществ, или дивидентов по акциям принядлежащим РФ, субъектам РФ или муниципальным образованиям</t>
  </si>
  <si>
    <t>Проценты, полученные от предоставления бюджетных кредитов внутри страны</t>
  </si>
  <si>
    <t>Доходы, получаемые в виде арендной либо иной платы за передачу в возмездное пользование государственного и муниципального имущества</t>
  </si>
  <si>
    <t>Платежи от государственных и муниципальных унитарных предприятий</t>
  </si>
  <si>
    <t>Прочие доходы от использования имущества и прав, находящихся в государственной и муниципальной собственности</t>
  </si>
  <si>
    <t>Плата за негативное воздействие на окружающую среду</t>
  </si>
  <si>
    <t>Платежи при пользовании недрами</t>
  </si>
  <si>
    <t>Доходы от реализации имущества, находящегося в государственной и муниципальной собственности</t>
  </si>
  <si>
    <t>Административные платежи и сборы</t>
  </si>
  <si>
    <t>Штрафы, санкции, возмещение ущерба</t>
  </si>
  <si>
    <t>Невыясненные поступления</t>
  </si>
  <si>
    <t>Прочие неналоговые доходы</t>
  </si>
  <si>
    <t xml:space="preserve">Доходы от продажи земельных участков </t>
  </si>
  <si>
    <t>в %</t>
  </si>
  <si>
    <t>тыс. рублей</t>
  </si>
  <si>
    <t>из них:</t>
  </si>
  <si>
    <t>Доходы от продажи квартир</t>
  </si>
  <si>
    <t>Налог, взимаемый в связи с применением патентной системы налогообложения</t>
  </si>
  <si>
    <t>налог на имущество организаций по имуществу, не входящему в Единую систему газоснабжения</t>
  </si>
  <si>
    <t>налог на имущество организаций по имуществу, входящему в Единую систему газоснабжения</t>
  </si>
  <si>
    <t xml:space="preserve">Налог на доходы физических лиц с доходов, полученных физическими лицами в соответствии со статьей 228 Налогового кодекса Российской Федерации  </t>
  </si>
  <si>
    <t>акцизы на спирт этиловый из всех видов сырья</t>
  </si>
  <si>
    <t>акцизы на спиртосодержащую продукцию</t>
  </si>
  <si>
    <t>акцизы на пиво</t>
  </si>
  <si>
    <t xml:space="preserve">акцизы на алкогольную продукцию </t>
  </si>
  <si>
    <t>доходы от уплаты акцизов на нефтепродукты</t>
  </si>
  <si>
    <t>доходы от уплаты акцизов на дизельное топливо, подлежащие распределению в консолидированные бюджеты субъектов РФ</t>
  </si>
  <si>
    <t xml:space="preserve">доходы от уплаты акцизов на моторные масла для дизельных и (или) карбюраторных (инжекторных) двигателей, подлежащие распределению в консолидированные бюджеты субъектов РФ </t>
  </si>
  <si>
    <t>доходы от уплаты акцизов на автомобильный бензин, производимый на территории Российской Федерации, подлежащие распределению в консолидированные бюджеты субъектов РФ</t>
  </si>
  <si>
    <t>доходы от уплаты акцизов на прямогонный бензин, производимый на территории Российской Федерации, подлежащие распределению в консолидированные бюджеты субъектов РФ</t>
  </si>
  <si>
    <t>налог, взимаемый с налогоплательщиков, выбравших в качестве объекта налогообложения  доходы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</si>
  <si>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</si>
  <si>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минимальный налог, зачисляемый в бюджеты субъекта РФ</t>
  </si>
  <si>
    <t>транспортный налог с организаций</t>
  </si>
  <si>
    <t>транспортный налог с физических лиц</t>
  </si>
  <si>
    <t>доходы, получаемые в виде арендной платы за земли</t>
  </si>
  <si>
    <t>доходы от сдачи в аренду имущества</t>
  </si>
  <si>
    <t xml:space="preserve">Доходы от оказания платных услуг (работ) и компенсации затрат государства </t>
  </si>
  <si>
    <t xml:space="preserve">Средства от распоряжения и реализации конфискованного имущества </t>
  </si>
  <si>
    <t>Налоговые и неналоговые доходы, всего</t>
  </si>
  <si>
    <t xml:space="preserve">акцизы на сидр </t>
  </si>
  <si>
    <t>налог на добычу общераспространенных полезных ископаемых</t>
  </si>
  <si>
    <t>земельный налог с организаций</t>
  </si>
  <si>
    <t>земельный налог с физических лиц</t>
  </si>
  <si>
    <t xml:space="preserve">Задолженность и перерасчеты по отмененным налогам, сборам и иным обязательным платежам </t>
  </si>
  <si>
    <t xml:space="preserve">Плата по соглашениям об установлении сервитута в отношении земельных участков  </t>
  </si>
  <si>
    <r>
  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</t>
    </r>
    <r>
      <rPr>
        <i/>
        <vertAlign val="superscript"/>
        <sz val="8"/>
        <rFont val="Times New Roman"/>
        <family val="1"/>
        <charset val="204"/>
      </rPr>
      <t xml:space="preserve">1 </t>
    </r>
    <r>
      <rPr>
        <i/>
        <sz val="8"/>
        <rFont val="Times New Roman"/>
        <family val="1"/>
        <charset val="204"/>
      </rPr>
      <t>Налогового кодекса Российской Федерации</t>
    </r>
  </si>
  <si>
    <r>
  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осуществляется в соответствии со статьями 227, 227</t>
    </r>
    <r>
      <rPr>
        <i/>
        <vertAlign val="superscript"/>
        <sz val="8"/>
        <rFont val="Times New Roman"/>
        <family val="1"/>
        <charset val="204"/>
      </rPr>
      <t>1</t>
    </r>
    <r>
      <rPr>
        <i/>
        <sz val="8"/>
        <rFont val="Times New Roman"/>
        <family val="1"/>
        <charset val="204"/>
      </rPr>
      <t>и 228 Налогового кодекса Российской Федерации</t>
    </r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</si>
  <si>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 и других лиц, занимающихся частной практикой в соответствии со статьей 227 Налогового кодекса Российской Федерации</t>
  </si>
  <si>
    <t>налог на добычу прочих полезных ископаемых (за исключением полезных ископаемых в виде природных алмазов)</t>
  </si>
  <si>
    <t>Плата за использование лесов</t>
  </si>
  <si>
    <t>доходы от предоставления на платной основе парковок (парковочных мест) пасположенных на автомобильных дорогах</t>
  </si>
  <si>
    <t xml:space="preserve">     в сумме                                        (+/-)</t>
  </si>
  <si>
    <t>Плата за пользование водными объектами</t>
  </si>
  <si>
    <t xml:space="preserve">Плата за увеличение площади земельных участков </t>
  </si>
  <si>
    <t>Доходы от приватизации имущества</t>
  </si>
  <si>
    <t>Налог на профессиональный доход</t>
  </si>
  <si>
    <t>Налог на доходы физических лиц части сумм налога, превышающей 650 000 рублей, относящейся к части налоговой базы превышающей 5 000 000 рублей</t>
  </si>
  <si>
    <t>прочие поступления от использования имущества, находящегося в государственной и муниципальной собственности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</si>
  <si>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</t>
  </si>
  <si>
    <t>Доходы от операций по управлению остатками средств на едином казначейском счете, зачисляемые в бюджеты субъектов Российской Федерации</t>
  </si>
  <si>
    <t xml:space="preserve">налог на добычу прочих полезных ископаемых, в отношении которых при налогообложении установлен рентный коэффициент, отличный от 1 </t>
  </si>
  <si>
    <t>Налог на добычу полезных ископаемых в виде руды (за исключением окисленных железных руд)</t>
  </si>
  <si>
    <t xml:space="preserve">Прочие неналоговые доходы бюджетов субъектов Российской Федерации в части невыясненных поступлений по которым не осуществлен возврат (уточнение) не позднее трех лет </t>
  </si>
  <si>
    <t>Акциз на сталь жидкую, выплавляемую в мартеновских, индукционных и (или) электрических сталеплавильных печах, при условии, если доля массы лома черных металлов в общей массе сырья, использованного для производства стали, за налоговый период составляет не менее 80 процентов (сумма платежа (перерасчеты, недоимка и задолженность по соответствующему платежу, в том числе по отмененному)</t>
  </si>
  <si>
    <t xml:space="preserve">Денежные средства, полученные от  распоряжения и реализации конфискованного и иного имущества, обращенного в собственность государства </t>
  </si>
  <si>
    <t xml:space="preserve">Фактически поступило с начала года на 01.02.2022 г. </t>
  </si>
  <si>
    <t xml:space="preserve">Фактически поступило с начала года на 01.02.2023 г. </t>
  </si>
  <si>
    <t xml:space="preserve">Отклонения факта на 01.02.2023 г. от 01.02.2022 г., 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</si>
  <si>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не превышающей 650 000 рублей) (сумма платежа (перерасчеты, недоимка и задолженность по соответствующему платежу, в том числе по отмененному)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</si>
  <si>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превышающей 650 000 рублей) (сумма платежа (перерасчеты, недоимка и задолженность по соответствующему платежу, в том числе по отмененному)</t>
  </si>
  <si>
    <t xml:space="preserve">Утверждено в бюджете на 2023 год </t>
  </si>
  <si>
    <t>% выполнения фактических поступлений на 01.02.2023 г. к плану 2023 года</t>
  </si>
  <si>
    <t>доходы от сдачи в аренду имущества, составлюющего казну</t>
  </si>
  <si>
    <t>в 11 раз</t>
  </si>
  <si>
    <t>Поступление доходов в областной бюджет Курской области в 2023 году                                                                                              (по данным отчета)</t>
  </si>
  <si>
    <t>Доходы бюджета - Всего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</si>
  <si>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</si>
  <si>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</si>
  <si>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 xml:space="preserve">Дотации бюджетам бюджетной системы  Российской Федерации </t>
  </si>
  <si>
    <t>Дотации на выравнивание бюджетной обеспеченности</t>
  </si>
  <si>
    <t xml:space="preserve">Дотации бюджетам на поддержку мер по обеспечению сбалансированности бюджетов </t>
  </si>
  <si>
    <t>Дотации бюджетам на частичную компенсацию дополнительных расходов на повышение оплаты труда работников бюджетной сферы и иные цели</t>
  </si>
  <si>
    <t>Субсидии бюджетам бюджетной системы  Российской Федерации (межбюджетные субсидии)</t>
  </si>
  <si>
    <t>Субсидии бюджетам на стимулирование увеличения производства картофеля и овощей</t>
  </si>
  <si>
    <t>Субсидии бюджетам на реализацию государственных программ субъектов Российской Федерации в области использования и охраны водных объектов</t>
  </si>
  <si>
    <t>Субсидии бюджетам на реализацию мероприятий по стимулированию  программ развития жилищного строительства субъектов Российской Федерации</t>
  </si>
  <si>
    <t>Субсидии бюджетам субъектов Российской Федерации на подготовку управленческих кадров для организаций народного хозяйства Российской Федерации</t>
  </si>
  <si>
    <t>Субсидии бюджетам на государственную поддержку спортивных организаций, осуществляющих подготовку спортивного резерва для спортивных сборных команд, в том числе сборных спортивных команд Российской Федерации</t>
  </si>
  <si>
    <t>Субсидии бюджетам субъектов Российской Федерации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</si>
  <si>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Субсидии бюджетам субъектов Российской Федерации на осуществление ежемесячной денежной выплаты, назначаемой в случае рождения третьего ребенка или последующих детей до достижения ребенком возраста трех лет</t>
  </si>
  <si>
    <t>Субсидии бюджетам на реализацию мероприятий, предусмотренных региональной программой переселения, включенной в Государственную программу по оказанию содействия добровольному переселению в Российскую Федерацию соотечественников, проживающих за рубежом</t>
  </si>
  <si>
    <t>Субсидии бюджетам на обновление материально-технической базы для организации учебно-исследовательской, научно-практической, творческой деятельности, занятий физической культурой и спортом в образовательных организациях</t>
  </si>
  <si>
    <t>Субсидии бюджетам на софинансирование капитальных вложений в объекты государственной (муниципальной) собственности субъектов Российской Федерации и (или) софинансирование мероприятий, не относящихся к капитальным вложениям в объекты государственной (муниципальной) собственности субъектов Российской Федерации</t>
  </si>
  <si>
    <t>Субсидии бюджетам на реализацию региональных проектов "Создание единого цифрового контура в здравоохранении на основе единой государственной информационной системы здравоохранения (ЕГИСЗ)"</t>
  </si>
  <si>
    <t>Субсидии бюджетам на единовременные компенсационные выплаты медицинским работникам (врачам, фельдшерам, а также акушеркам и медицинским сестрам фельдшерских и фельдшерско-акушерских пунктов), прибывшим (переехавшим) на работу в сельские населенные пункты, либо рабочие поселки, либо поселки городского типа, либо города с населением до 50 тысяч человек</t>
  </si>
  <si>
    <t>Субсидии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</si>
  <si>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Субсидии бюджетам на оснащение (обновление материально-технической базы) оборудованием, средствами обучения и воспитания общеобразовательных организаций, в том числе осуществляющих образовательную деятельность по адаптированным основным общеобразовательным программам</t>
  </si>
  <si>
    <t>Субсидии бюджетам на развитие паллиативной медицинской помощи</t>
  </si>
  <si>
    <t>Субсидии бюджетам на реализацию мероприятий по предупреждению и борьбе с социально значимыми инфекционными заболеваниями</t>
  </si>
  <si>
    <t>Субсидии бюджетам на обновление материально-технической базы образовательных организаций для внедрения цифровой образовательной среды и развития цифровых навыков обучающихся</t>
  </si>
  <si>
    <t>Субсидии бюджетам на оснащение объектов спортивной инфраструктуры спортивно-технологическим оборудованием</t>
  </si>
  <si>
    <t>Субсидии бюджетам на приобретение спортивного оборудования и инвентаря для приведения организаций спортивной подготовки в нормативное состояние</t>
  </si>
  <si>
    <t>Субсидии бюджетам на строительство и реконструкцию (модернизацию) объектов питьевого водоснабжения</t>
  </si>
  <si>
    <t>Субсидии бюджетам на обеспечение реализации мероприятий по осуществлению единовременных компенсационных выплат учителям, прибывшим (переехавшим) на работу в сельские населенные пункты, либо рабочие поселки, либо поселки городского типа, либо города с населением до 50 тысяч человек</t>
  </si>
  <si>
    <t>Субсидии бюджетам субъектов Российской Федерации на государственную поддержку стимулирования увеличения производства масличных культур</t>
  </si>
  <si>
    <t>Субсидии бюджетам на софинансирование расходных обязательств субъектов Российской Федерации, связанных с реализацией федеральной целевой программы "Увековечение памяти погибших при защите Отечества на 2019-2024 годы"</t>
  </si>
  <si>
    <t>Субсидии бюджетам на осуществление ежемесячных выплат на детей в возрасте от трех до семи лет включительно</t>
  </si>
  <si>
    <t>Субсидии бюджетам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</si>
  <si>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Субсидии бюджетам на реализацию региональных проектов модернизации первичного звена здравоохранения</t>
  </si>
  <si>
    <t>Субсидии бюджетам на приведение в нормативное состояние автомобильных дорог и искусственных дорожных сооружений</t>
  </si>
  <si>
    <t>Субсидии бюджетам субъектов Российской Федерации на софинансирование расходов, возникающих при оказании гражданам Российской Федерации высокотехнологичной медицинской помощи, не включенной в базовую программу обязательного медицинского страхования</t>
  </si>
  <si>
    <t>Субсидии бюджетам на софинансирование расходов, связанных с оказанием государственной социальной помощи на основании социального контракта отдельным категориям граждан</t>
  </si>
  <si>
    <t>Субсидии бюджетам субъектов Российской Федерации на компенсацию отдельным категориям граждан оплаты взноса на капитальный ремонт общего имущества в многоквартирном доме</t>
  </si>
  <si>
    <t>Субсидии бюджетам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</si>
  <si>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Субсидии бюджетам на создание системы поддержки фермеров и развитие сельской кооперации</t>
  </si>
  <si>
    <t>Субсидии бюджетам на реализацию мероприятий по обеспечению жильем молодых семей</t>
  </si>
  <si>
    <t>Субсидии бюджетам на стимулирование развития приоритетных подотраслей агропромышленного комплекса и развитие малых форм хозяйствования</t>
  </si>
  <si>
    <t>Субсидии бюджетам на поддержку сельскохозяйственного производства по отдельным подотраслям растениеводства и животноводства</t>
  </si>
  <si>
    <t>Субсидии бюджетам на поддержку творческой деятельности и техническое оснащение детских и кукольных театров</t>
  </si>
  <si>
    <t>Субсидии бюджетам на поддержку отрасли культуры</t>
  </si>
  <si>
    <t>Субсидии бюджетам на реализацию мероприятий по созданию в субъектах Российской Федерации новых мест в общеобразовательных организациях</t>
  </si>
  <si>
    <t xml:space="preserve">Субсидии бюджетам на государственную поддержку малого и среднего предпринимательства в субъектах Российской Федерации, а также лиц применяющих специальный налоговый режим "Налог на профессиональный доход", в субъектах Российской Федерации </t>
  </si>
  <si>
    <t>Субсидии бюджетам субъектов Российской Федерации на обеспечение закупки авиационных работ в целях оказания медицинской помощи</t>
  </si>
  <si>
    <t>Субсидии бюджетам на реализацию программ формирования современной городской среды</t>
  </si>
  <si>
    <t>Субсидии бюджетам на обеспечение комплексного развития сельских территорий</t>
  </si>
  <si>
    <t>Субсидии бюджетам на оснащение региональных и муниципальных театров</t>
  </si>
  <si>
    <t>Субсидии бюджетам субъектов Российской Федерации на обеспечение профилактики развития сердечно-сосудистых заболеваний и сердечно-сосудистых осложнений у пациентов высокого риска, находящихся на диспансерном наблюдении</t>
  </si>
  <si>
    <t>Субсидии бюджетам на техническое оснащение региональных и муниципальных музеев</t>
  </si>
  <si>
    <t>Субсидии бюджетам в целях софинансирования расходных обязательств субъектов Российской Федерации, возникающих при реализации региональных программ развития промышленности</t>
  </si>
  <si>
    <t>Субсидии бюджетам на софинансирование капитальных вложений в объекты государственной (муниципальной) собственности в рамках финансового обеспечения программ, направленных на обеспечение безопасных и комфортных условий предоставления социальных услуг в сфере социального обслуживания</t>
  </si>
  <si>
    <t>Субсидии бюджетам на софинансирование капитальных вложений в объекты государственной (муниципальной) собственности в рамках создания и модернизации объектов спортивной инфраструктуры региональной собственности (муниципальной) для занятий физической культурой и спортом</t>
  </si>
  <si>
    <t>Субсидии бюджетам на ликвидацию несанкционированных свалок в границах городов и наиболее опасных объектов накопленного экологического вреда окружающей среде</t>
  </si>
  <si>
    <t>Субсидии бюджетам на государственную поддержку аккредитации ветеринарных лабораторий в национальной системе аккредитации</t>
  </si>
  <si>
    <t>Субсидии бюджетам на софинансирование расходных обязательств субъектов Российской Федерации, возникающих при поддержке переоборудования существующей автомобильной техники, включая общественный транспорт и коммунальную технику, для использования природного газа в качестве топлива</t>
  </si>
  <si>
    <t>Субсидии бюджетам на создание новых мест в общеобразовательных организациях в связи с ростом обучающихся, вызванным демографическим фактором</t>
  </si>
  <si>
    <t>Субсидии бюджетам на развитие сельского туризма</t>
  </si>
  <si>
    <t>Субсидии бюджетам на развитие транспортной инфраструктуры на сельских территориях</t>
  </si>
  <si>
    <t>Субсидии бюджетам в целях софинансирования расходных обязательств субъектов Российской Федерации, возникающих при реализации мероприятий по проведению массового обследования новорожденных на врожденные и (или) наследственные заболевания (расширенный неонатальный скрининг)</t>
  </si>
  <si>
    <t>Субсидии бюджетам на реновацию учреждений отрасли культуры</t>
  </si>
  <si>
    <t>Субсидии бюджетам на поддержку региональных проектов в сфере информационных технологий</t>
  </si>
  <si>
    <t>Субсидии бюджетам на проведение комплексных кадастровых работ</t>
  </si>
  <si>
    <t>Субсидии бюджетам на развитие сети учреждений культурно-досугового типа</t>
  </si>
  <si>
    <t>Субсидии бюджетам на проведение гидромелиоративных, культуртехнических, агролесомелиоративных и фитомелиоративных мероприятий, а также мероприятий в области известкования кислых почв на пашне</t>
  </si>
  <si>
    <t>Субсидии бюджетам на реализацию мероприятий по модернизации школьных систем образования</t>
  </si>
  <si>
    <t>Субсидии бюджетам на оснащение (дооснащение и (или) переоснащение) медицинскими изделиями медицинских организаций, имеющих в своей структуре подразделения, оказывающие медицинскую помощь по медицинской реабилитации</t>
  </si>
  <si>
    <t>Субсидии бюджетам на софинансирование капитальных вложений в объекты государственной (муниципальной) собственности в рамках нового строительства или реконструкции детских больниц (корпусов)</t>
  </si>
  <si>
    <t>Субвенции бюджетам бюджетной системы Российской Федерации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</si>
  <si>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</si>
  <si>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Субвенции бюджетам субъектов Российской Федерации на осуществление отдельных полномочий в области водных отношений</t>
  </si>
  <si>
    <t xml:space="preserve">Субвенции бюджетам субъектов Российской Федерации на осуществление отдельных полномочий в области лесных отношений </t>
  </si>
  <si>
    <t>Субвенции бюджетам на осуществление полномочий по обеспечению жильем отдельных категорий граждан, установленных Федеральным законом от 12 января 1995 года № 5-ФЗ "О ветеранах", в соответствии с Указом Президента Российской Федерации от 7 мая 2008 года № 714 "Об обеспечении жильем ветеранов Великой Отечественной войны 1941 - 1945 годов"</t>
  </si>
  <si>
    <t>Субвенции бюджетам на осуществление полномочий по обеспечению жильем отдельных категорий граждан, установленных Федеральным законом от 12 января 1995 года № 5-ФЗ "О ветеранах"</t>
  </si>
  <si>
    <t>Субвенции бюджетам на осуществление полномочий по обеспечению жильем отдельных категорий граждан, установленных Федеральным законом от 24 ноября 1995 года № 181-ФЗ "О социальной защите инвалидов в Российской Федерации"</t>
  </si>
  <si>
    <t>Субвенции бюджетам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</t>
  </si>
  <si>
    <t>Субвенции бюджетам на выплату государственного единовременного пособия и ежемесячной денежной компенсации гражданам при возникновении поствакцинальных осложнений в соответствии с Федеральным законом  от 17 сентября 1998 года № 157-ФЗ "Об иммунопрофилактике инфекционных болезней"</t>
  </si>
  <si>
    <t>Субвенции бюджетам на оплату жилищно-коммунальных услуг отдельным категориям граждан</t>
  </si>
  <si>
    <t>Субвенции бюджетам субъектов Российской Федерации на реализацию полномочий Российской Федерации по осуществлению социальных выплат безработным гражданам в соответствии с Законом Российской Федерации от 19 апреля 1991 года   №1032-I  "О занятости населения в Российской Федерации"</t>
  </si>
  <si>
    <t>Субвенции бюджетам на увеличение площади лесовосстановления</t>
  </si>
  <si>
    <t>Субвенции бюджетам на формирование запаса лесных семян для лесовосстановления</t>
  </si>
  <si>
    <t>Субвенции бюджетам на 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препараты, медицинскими изделиями по рецептам на медицинские изделия, а также специализированными продуктами  лечебного питания для детей-инвалидов</t>
  </si>
  <si>
    <t>Субвенции бюджетам на осуществление ежемесячной выплаты в связи с рождением (усыновлением) первого ребенка</t>
  </si>
  <si>
    <t>Единая субвенция бюджетам субъектов Российской Федерации и бюджету г.Байконура</t>
  </si>
  <si>
    <t>Субвенции бюджетам на осуществление мер пожарной безопасности и тушение лесных пожаров</t>
  </si>
  <si>
    <t>Иные межбюджетные трансферты</t>
  </si>
  <si>
    <t xml:space="preserve"> Межбюджетные трансферты, передаваемые бюджетам субъектов Российской Федерации на обеспечение деятельности  депутатов Государственной Думы и их помощников в избирательных округах</t>
  </si>
  <si>
    <t xml:space="preserve"> Межбюджетные трансферты, передаваемые бюджетам субъектов Российской Федерации на обеспечение деятельности сенаторов Российской Федерации и их помощников в субъектах Российской Федерации</t>
  </si>
  <si>
    <t>Межбюджетные трансферты, передаваемые бюджетам на реализацию отдельных полномочий в области лекарственного обеспечения</t>
  </si>
  <si>
    <t xml:space="preserve">Межбюджетные трансферты, передаваемые бюджетам субъектов Российской Федерации на переоснащение  медицинских организаций, оказывающих помощь больным онкологическими заболеваниями </t>
  </si>
  <si>
    <t>Межбюджетные трансферты, передаваемые бюджетам на оснащение оборудованием региональных сосудистых центров и первичных сосудистых отделений</t>
  </si>
  <si>
    <t>Межбюджетные трансферты, передаваемые бюджетам на финансовое обеспечение расходов на организационные мероприятия, связанные с обеспечением лиц лекарственными препаратами, предназначенными для лечения больных гемофилией, муковисцидозом, гипофизарным нанизмом, болезнью Гоше, злокачественными новообразованиями лимфоидной, кроветворной и родственных им тканей, рассеянным склерозом, гемолитико-уремическим синдромом, юношеским артритом с системным началом, мукополисахаридозом I, II и VI типов, апластической анемией неуточненной, наследственным дефицитом факторов II (фибриногена), VII (лабильного), X (Стюарта-Прауэра), а также после трансплантации органов и (или) тканей</t>
  </si>
  <si>
    <t>Межбюджетные трансферты, передаваемые бюджетам на осуществление государственной поддержки субъектов Российской Федерации-участников национального проекта "Производительность труда"</t>
  </si>
  <si>
    <t>Межбюджетные трансферты, передаваемые бюджетам субъектов Российской Федерации на организацию профессионального обучения и дополнительного профессионального образования работников промышленных предприятий</t>
  </si>
  <si>
    <t>Межбюджетные трансферты, передаваемые бюджетам субъектов Российской Федерации на реализацию дополнительных мероприятий, направленных на снижение напряженности на рынке труда субъектов Российской Федерации, по организации временного трудоустройства</t>
  </si>
  <si>
    <t>Межбюджетные трансферты, передаваемые бюджетам субъектов Российской Федерации на реализацию дополнительных мероприятий, направленных на снижение напряженности на рынке труда субъектов Российской Федерации, по организации общественных работ</t>
  </si>
  <si>
    <t>Межбюджетные трансферты, передаваемые бюджетам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</si>
  <si>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Межбюджетные трансферты, передаваемые
бюджетам субъектов Российской Федерации в
целях софинансирования расходных обязательств субъектов Российской Федерации
по возмещению производителям зерновых
культур части затрат на производство и
реализацию зерновых культур</t>
  </si>
  <si>
    <t>Межбюджетные трансферты, передаваемые бюджетам на внедрение интеллектуальных транспортных систем, предусматривающих автоматизацию процессов управления дорожным движением в городских агломерациях, включающих города с населением свыше 300 тысяч человек</t>
  </si>
  <si>
    <t>Межбюджетные трансферты, передаваемые бюджетам на 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</t>
  </si>
  <si>
    <t>Межбюджетные трансферты, передаваемые бюджетам на возмещение части затрат на уплату процентов по инвестиционным кредитам (займам) в агропромышленном комплексе</t>
  </si>
  <si>
    <t>Межбюджетные трансферты, передаваемые бюджетам на создание модельных муниципальных библиотек</t>
  </si>
  <si>
    <t>Межбюджетные трансферты, передаваемые бюджетам на проведение вакцинации против пневмококковой инфекции граждан старше трудоспособного возраста из групп риска, проживающих в организациях социального обслуживания</t>
  </si>
  <si>
    <t>Межбюджетные трансферты, передаваемые бюджетам на ежемесячное денежное вознаграждение за классное руководство (кураторство) педагогическим работникам государственных образовательных организаций субъектов Российской Федерации и г. Байконура, муниципальных образовательных организаций, реализующих образовательные программы среднего профессионального образования, в том числе программы профессионального обучения для лиц с ограниченными возможностями здоровья</t>
  </si>
  <si>
    <t>Межбюджетные трансферты, передаваемые бюджетам субъектов Российской Федерации на компенсацию расходов, связанных с оказанием медицинскими организациями, подведомственными органам исполнительной власти субъектов Российской Федерации, органам местного самоуправления, гражданам Российской Федерации, гражданам Украины, гражданам Донецкой Народной Республики, гражданам Луганской Народной Республики и лицам без гражданства медицинской помощи, а также затрат по проведению указанным лицам профилактических прививок, включенных в календарь профилактических прививок по эпидемическим показаниям, и затрат по проведению обязательного медицинского освидетельствования указанных лиц</t>
  </si>
  <si>
    <t>Межбюджетные трансферты, передаваемые бюджетам на финансирование дорожной деятельности в отношении автомобильных дорог общего пользования регионального или межмуниципального, местного значения</t>
  </si>
  <si>
    <t>БЕЗВОЗМЕЗДНЫЕ ПОСТУПЛЕНИЯ ОТ ГОСУДАРСТВЕННЫХ (МУНИЦИПАЛЬНЫХ) ОРГАНИЗАЦИЙ</t>
  </si>
  <si>
    <t>Безвозмездные поступления в бюджеты субъектов Российской Федерации от государственной корпорации - Фонда содействия реформированию жилищно-коммунального хозяйства на обеспечение мероприятий по модернизации систем коммунальной инфраструктуры</t>
  </si>
  <si>
    <t>БЕЗВОЗМЕЗДНЫЕ ПОСТУПЛЕНИЯ ОТ НЕГОСУДАРСТВЕННЫХ ОРГАНИЗАЦИЙ</t>
  </si>
  <si>
    <t>ПРОЧИЕ БЕЗВОЗМЕЗДНЫЕ ПОСТУПЛЕНИЯ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</si>
  <si>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</si>
  <si>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ВОЗВРАТ ОСТАТКОВ СУБСИДИЙ, СУБВЕНЦИЙ И ИНЫХ МЕЖБЮДЖЕТНЫХ ТРАНСФЕРТОВ, ИМЕЮЩИХ ЦЕЛЕВОЕ НАЗНАЧЕНИЕ, ПРОШЛЫХ ЛЕТ</t>
  </si>
</sst>
</file>

<file path=xl/styles.xml><?xml version="1.0" encoding="utf-8"?>
<styleSheet xmlns="http://schemas.openxmlformats.org/spreadsheetml/2006/main">
  <numFmts count="1">
    <numFmt numFmtId="164" formatCode="#,##0.0"/>
  </numFmts>
  <fonts count="26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9"/>
      <name val="Times New Roman"/>
      <family val="1"/>
      <charset val="204"/>
    </font>
    <font>
      <i/>
      <sz val="12"/>
      <name val="Times New Roman"/>
      <family val="1"/>
      <charset val="204"/>
    </font>
    <font>
      <sz val="9"/>
      <name val="Times New Roman"/>
      <family val="1"/>
      <charset val="204"/>
    </font>
    <font>
      <sz val="12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i/>
      <sz val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i/>
      <vertAlign val="superscript"/>
      <sz val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rgb="FF000000"/>
      <name val="Calibri"/>
      <family val="2"/>
      <scheme val="minor"/>
    </font>
    <font>
      <b/>
      <sz val="10"/>
      <color rgb="FF000000"/>
      <name val="Times New Roman"/>
      <family val="1"/>
      <charset val="204"/>
    </font>
    <font>
      <b/>
      <i/>
      <sz val="10"/>
      <color rgb="FF00000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1" fillId="0" borderId="0"/>
  </cellStyleXfs>
  <cellXfs count="64">
    <xf numFmtId="0" fontId="0" fillId="0" borderId="0" xfId="0"/>
    <xf numFmtId="0" fontId="0" fillId="0" borderId="0" xfId="0" applyFill="1"/>
    <xf numFmtId="0" fontId="9" fillId="0" borderId="0" xfId="0" applyFont="1"/>
    <xf numFmtId="0" fontId="10" fillId="0" borderId="0" xfId="0" applyFont="1"/>
    <xf numFmtId="0" fontId="1" fillId="0" borderId="0" xfId="0" applyFont="1" applyFill="1" applyAlignment="1">
      <alignment horizontal="right"/>
    </xf>
    <xf numFmtId="3" fontId="3" fillId="0" borderId="1" xfId="0" applyNumberFormat="1" applyFont="1" applyFill="1" applyBorder="1" applyAlignment="1">
      <alignment horizontal="right" vertical="center" wrapText="1"/>
    </xf>
    <xf numFmtId="0" fontId="17" fillId="0" borderId="0" xfId="0" applyFont="1" applyFill="1"/>
    <xf numFmtId="3" fontId="7" fillId="0" borderId="1" xfId="0" applyNumberFormat="1" applyFont="1" applyFill="1" applyBorder="1" applyAlignment="1">
      <alignment horizontal="right" vertical="center"/>
    </xf>
    <xf numFmtId="0" fontId="17" fillId="0" borderId="0" xfId="0" applyFont="1"/>
    <xf numFmtId="3" fontId="5" fillId="0" borderId="1" xfId="0" applyNumberFormat="1" applyFont="1" applyFill="1" applyBorder="1" applyAlignment="1">
      <alignment horizontal="right" vertical="center"/>
    </xf>
    <xf numFmtId="0" fontId="0" fillId="0" borderId="0" xfId="0" applyFont="1"/>
    <xf numFmtId="3" fontId="15" fillId="0" borderId="0" xfId="0" applyNumberFormat="1" applyFont="1" applyFill="1"/>
    <xf numFmtId="3" fontId="0" fillId="0" borderId="0" xfId="0" applyNumberFormat="1" applyFill="1"/>
    <xf numFmtId="3" fontId="16" fillId="0" borderId="0" xfId="0" applyNumberFormat="1" applyFont="1" applyFill="1"/>
    <xf numFmtId="3" fontId="5" fillId="0" borderId="0" xfId="0" applyNumberFormat="1" applyFont="1" applyFill="1" applyBorder="1" applyAlignment="1">
      <alignment horizontal="right" vertical="center"/>
    </xf>
    <xf numFmtId="3" fontId="16" fillId="0" borderId="0" xfId="0" applyNumberFormat="1" applyFont="1" applyFill="1" applyBorder="1"/>
    <xf numFmtId="3" fontId="17" fillId="0" borderId="0" xfId="0" applyNumberFormat="1" applyFont="1" applyFill="1"/>
    <xf numFmtId="3" fontId="0" fillId="0" borderId="0" xfId="0" applyNumberFormat="1"/>
    <xf numFmtId="3" fontId="7" fillId="2" borderId="1" xfId="0" applyNumberFormat="1" applyFont="1" applyFill="1" applyBorder="1" applyAlignment="1">
      <alignment horizontal="right" vertical="center" wrapText="1"/>
    </xf>
    <xf numFmtId="3" fontId="10" fillId="0" borderId="0" xfId="0" applyNumberFormat="1" applyFont="1"/>
    <xf numFmtId="3" fontId="7" fillId="0" borderId="1" xfId="0" applyNumberFormat="1" applyFont="1" applyFill="1" applyBorder="1" applyAlignment="1">
      <alignment horizontal="right" vertical="center" wrapText="1"/>
    </xf>
    <xf numFmtId="3" fontId="5" fillId="0" borderId="1" xfId="0" applyNumberFormat="1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right" vertical="center"/>
    </xf>
    <xf numFmtId="0" fontId="19" fillId="0" borderId="1" xfId="0" applyFont="1" applyFill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right" vertical="center"/>
    </xf>
    <xf numFmtId="0" fontId="14" fillId="0" borderId="1" xfId="0" applyNumberFormat="1" applyFont="1" applyFill="1" applyBorder="1" applyAlignment="1">
      <alignment horizontal="left" vertical="center" wrapText="1"/>
    </xf>
    <xf numFmtId="0" fontId="14" fillId="0" borderId="1" xfId="0" quotePrefix="1" applyNumberFormat="1" applyFont="1" applyFill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quotePrefix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 vertical="center" wrapText="1"/>
    </xf>
    <xf numFmtId="1" fontId="7" fillId="0" borderId="1" xfId="0" applyNumberFormat="1" applyFont="1" applyFill="1" applyBorder="1" applyAlignment="1">
      <alignment horizontal="right" vertical="center"/>
    </xf>
    <xf numFmtId="0" fontId="8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Alignment="1"/>
    <xf numFmtId="0" fontId="20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6" fillId="0" borderId="1" xfId="0" applyFont="1" applyFill="1" applyBorder="1" applyAlignment="1">
      <alignment horizontal="right" vertical="center"/>
    </xf>
    <xf numFmtId="3" fontId="16" fillId="0" borderId="1" xfId="0" applyNumberFormat="1" applyFont="1" applyFill="1" applyBorder="1" applyAlignment="1">
      <alignment horizontal="right" vertical="center"/>
    </xf>
    <xf numFmtId="0" fontId="17" fillId="0" borderId="1" xfId="0" applyFont="1" applyFill="1" applyBorder="1"/>
    <xf numFmtId="3" fontId="17" fillId="0" borderId="1" xfId="0" applyNumberFormat="1" applyFont="1" applyFill="1" applyBorder="1"/>
    <xf numFmtId="3" fontId="15" fillId="0" borderId="1" xfId="0" applyNumberFormat="1" applyFont="1" applyFill="1" applyBorder="1" applyAlignment="1">
      <alignment horizontal="right" vertical="center"/>
    </xf>
    <xf numFmtId="2" fontId="15" fillId="0" borderId="1" xfId="0" applyNumberFormat="1" applyFont="1" applyFill="1" applyBorder="1" applyAlignment="1">
      <alignment horizontal="right" vertical="center"/>
    </xf>
    <xf numFmtId="0" fontId="22" fillId="2" borderId="1" xfId="1" applyNumberFormat="1" applyFont="1" applyFill="1" applyBorder="1" applyAlignment="1">
      <alignment wrapText="1"/>
    </xf>
    <xf numFmtId="3" fontId="2" fillId="0" borderId="1" xfId="0" applyNumberFormat="1" applyFont="1" applyFill="1" applyBorder="1" applyAlignment="1">
      <alignment horizontal="right"/>
    </xf>
    <xf numFmtId="164" fontId="2" fillId="2" borderId="1" xfId="0" applyNumberFormat="1" applyFont="1" applyFill="1" applyBorder="1" applyAlignment="1">
      <alignment horizontal="right" wrapText="1"/>
    </xf>
    <xf numFmtId="3" fontId="2" fillId="0" borderId="1" xfId="0" applyNumberFormat="1" applyFont="1" applyFill="1" applyBorder="1" applyAlignment="1">
      <alignment horizontal="right" wrapText="1"/>
    </xf>
    <xf numFmtId="164" fontId="2" fillId="0" borderId="1" xfId="0" applyNumberFormat="1" applyFont="1" applyFill="1" applyBorder="1" applyAlignment="1">
      <alignment horizontal="right"/>
    </xf>
    <xf numFmtId="0" fontId="22" fillId="2" borderId="1" xfId="1" applyNumberFormat="1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right" vertical="center"/>
    </xf>
    <xf numFmtId="164" fontId="3" fillId="2" borderId="1" xfId="0" applyNumberFormat="1" applyFont="1" applyFill="1" applyBorder="1" applyAlignment="1">
      <alignment horizontal="right" vertical="center" wrapText="1"/>
    </xf>
    <xf numFmtId="0" fontId="23" fillId="2" borderId="1" xfId="1" applyNumberFormat="1" applyFont="1" applyFill="1" applyBorder="1" applyAlignment="1">
      <alignment wrapText="1"/>
    </xf>
    <xf numFmtId="3" fontId="24" fillId="0" borderId="1" xfId="0" applyNumberFormat="1" applyFont="1" applyFill="1" applyBorder="1" applyAlignment="1">
      <alignment horizontal="right"/>
    </xf>
    <xf numFmtId="164" fontId="24" fillId="0" borderId="1" xfId="0" applyNumberFormat="1" applyFont="1" applyFill="1" applyBorder="1" applyAlignment="1">
      <alignment horizontal="right"/>
    </xf>
    <xf numFmtId="0" fontId="25" fillId="2" borderId="1" xfId="1" applyNumberFormat="1" applyFont="1" applyFill="1" applyBorder="1" applyAlignment="1">
      <alignment wrapText="1"/>
    </xf>
    <xf numFmtId="3" fontId="19" fillId="0" borderId="1" xfId="0" applyNumberFormat="1" applyFont="1" applyFill="1" applyBorder="1" applyAlignment="1">
      <alignment horizontal="right"/>
    </xf>
    <xf numFmtId="164" fontId="19" fillId="0" borderId="1" xfId="0" applyNumberFormat="1" applyFont="1" applyFill="1" applyBorder="1" applyAlignment="1">
      <alignment horizontal="right"/>
    </xf>
  </cellXfs>
  <cellStyles count="2">
    <cellStyle name="Normal" xfId="1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14"/>
  <sheetViews>
    <sheetView tabSelected="1" view="pageBreakPreview" zoomScale="60" zoomScaleNormal="100" workbookViewId="0">
      <selection activeCell="E232" sqref="E231:E232"/>
    </sheetView>
  </sheetViews>
  <sheetFormatPr defaultRowHeight="15"/>
  <cols>
    <col min="1" max="1" width="43.28515625" customWidth="1"/>
    <col min="2" max="2" width="12.85546875" style="1" customWidth="1"/>
    <col min="3" max="3" width="12" style="1" customWidth="1"/>
    <col min="4" max="4" width="12.7109375" style="1" customWidth="1"/>
    <col min="5" max="5" width="12.42578125" style="1" customWidth="1"/>
    <col min="6" max="6" width="13.28515625" style="1" bestFit="1" customWidth="1"/>
    <col min="7" max="7" width="11.7109375" style="1" bestFit="1" customWidth="1"/>
    <col min="8" max="8" width="11.28515625" bestFit="1" customWidth="1"/>
    <col min="9" max="9" width="10.5703125" bestFit="1" customWidth="1"/>
  </cols>
  <sheetData>
    <row r="1" spans="1:11" ht="37.5" customHeight="1">
      <c r="A1" s="39" t="s">
        <v>93</v>
      </c>
      <c r="B1" s="39"/>
      <c r="C1" s="39"/>
      <c r="D1" s="39"/>
      <c r="E1" s="39"/>
      <c r="F1" s="40"/>
      <c r="G1" s="40"/>
    </row>
    <row r="2" spans="1:11" ht="11.25" customHeight="1">
      <c r="D2" s="4"/>
      <c r="E2" s="4"/>
      <c r="F2" s="38" t="s">
        <v>32</v>
      </c>
      <c r="G2" s="38"/>
    </row>
    <row r="3" spans="1:11" ht="15.75" customHeight="1">
      <c r="A3" s="42" t="s">
        <v>2</v>
      </c>
      <c r="B3" s="42"/>
      <c r="C3" s="42"/>
      <c r="D3" s="42"/>
      <c r="E3" s="42"/>
      <c r="F3" s="42"/>
      <c r="G3" s="42"/>
    </row>
    <row r="4" spans="1:11" s="2" customFormat="1" ht="44.25" customHeight="1">
      <c r="A4" s="42"/>
      <c r="B4" s="42" t="s">
        <v>84</v>
      </c>
      <c r="C4" s="36" t="s">
        <v>89</v>
      </c>
      <c r="D4" s="42" t="s">
        <v>85</v>
      </c>
      <c r="E4" s="36" t="s">
        <v>90</v>
      </c>
      <c r="F4" s="41" t="s">
        <v>86</v>
      </c>
      <c r="G4" s="41"/>
    </row>
    <row r="5" spans="1:11" s="3" customFormat="1" ht="46.5" customHeight="1">
      <c r="A5" s="42"/>
      <c r="B5" s="37"/>
      <c r="C5" s="37"/>
      <c r="D5" s="37"/>
      <c r="E5" s="43"/>
      <c r="F5" s="23" t="s">
        <v>70</v>
      </c>
      <c r="G5" s="23" t="s">
        <v>31</v>
      </c>
      <c r="J5" s="19"/>
    </row>
    <row r="6" spans="1:11" s="3" customFormat="1" ht="26.25" customHeight="1">
      <c r="A6" s="55" t="s">
        <v>94</v>
      </c>
      <c r="B6" s="56">
        <v>3794860.7434</v>
      </c>
      <c r="C6" s="56">
        <v>82726360.704999998</v>
      </c>
      <c r="D6" s="56">
        <v>7439924.2485600002</v>
      </c>
      <c r="E6" s="57">
        <f>D6/C6*100</f>
        <v>8.9934141731322761</v>
      </c>
      <c r="F6" s="5">
        <f>D6-B6</f>
        <v>3645063.5051600002</v>
      </c>
      <c r="G6" s="24">
        <f>D6/B6*100</f>
        <v>196.05262884809341</v>
      </c>
      <c r="J6" s="19"/>
    </row>
    <row r="7" spans="1:11" ht="15.75" customHeight="1">
      <c r="A7" s="23" t="s">
        <v>57</v>
      </c>
      <c r="B7" s="5">
        <f>B9+B10</f>
        <v>2197597</v>
      </c>
      <c r="C7" s="5">
        <f t="shared" ref="C7" si="0">C9+C10</f>
        <v>60375123</v>
      </c>
      <c r="D7" s="5">
        <f>D9+D10</f>
        <v>2320189</v>
      </c>
      <c r="E7" s="24">
        <f>(D7/C7)*100</f>
        <v>3.8429553178715681</v>
      </c>
      <c r="F7" s="5">
        <f t="shared" ref="F7" si="1">F9+F10</f>
        <v>122592</v>
      </c>
      <c r="G7" s="24">
        <f>(D7/B7)*100</f>
        <v>105.57845683262217</v>
      </c>
      <c r="H7" s="17"/>
      <c r="I7" s="17"/>
      <c r="J7" s="17"/>
    </row>
    <row r="8" spans="1:11" ht="15.75">
      <c r="A8" s="25" t="s">
        <v>33</v>
      </c>
      <c r="B8" s="5"/>
      <c r="C8" s="5"/>
      <c r="D8" s="5"/>
      <c r="E8" s="24"/>
      <c r="F8" s="5"/>
      <c r="G8" s="24"/>
      <c r="H8" s="17"/>
      <c r="I8" s="17"/>
      <c r="J8" s="17"/>
    </row>
    <row r="9" spans="1:11" ht="15.75">
      <c r="A9" s="23" t="s">
        <v>17</v>
      </c>
      <c r="B9" s="5">
        <f t="shared" ref="B9:D9" si="2">B13+B14+B23+B37+B42+B43+B44+B46+B47+B51+B55+B56+B60+B66+B67+B68+B45</f>
        <v>2148120</v>
      </c>
      <c r="C9" s="5">
        <f t="shared" si="2"/>
        <v>59453279</v>
      </c>
      <c r="D9" s="5">
        <f t="shared" si="2"/>
        <v>2163672</v>
      </c>
      <c r="E9" s="24">
        <f>(D9/C9)*100</f>
        <v>3.639281190865856</v>
      </c>
      <c r="F9" s="5">
        <f>F13+F14+F23+F37+F42+F43+F44+F46+F47+F51+F55+F56+F60+F66+F67+F68+F45</f>
        <v>15552</v>
      </c>
      <c r="G9" s="24">
        <f>(D9/B9)*100</f>
        <v>100.72398190045249</v>
      </c>
      <c r="H9" s="17"/>
      <c r="I9" s="17"/>
    </row>
    <row r="10" spans="1:11" ht="21" customHeight="1">
      <c r="A10" s="23" t="s">
        <v>16</v>
      </c>
      <c r="B10" s="5">
        <f>B69+B71+B72+B78+B79+B80+B84+B85+B86+B87+B88+B89+B90+B91+B92+B93+B96+B97+B98+B99+B94+B70</f>
        <v>49477</v>
      </c>
      <c r="C10" s="5">
        <f>C69+C71+C72+C78+C79+C80+C84+C85+C86+C87+C88+C89+C90+C91+C92+C93+C96+C97+C98+C99+C94+C70+C100</f>
        <v>921844</v>
      </c>
      <c r="D10" s="5">
        <f>D69+D71+D72+D78+D79+D80+D84+D85+D86+D87+D88+D89+D90+D91+D92+D93+D96+D97+D98+D99+D94+D70+D100</f>
        <v>156517</v>
      </c>
      <c r="E10" s="24">
        <f>(D10/C10)*100</f>
        <v>16.978686198532504</v>
      </c>
      <c r="F10" s="5">
        <f>F69+F71+F72+F78+F79+F80+F84+F85+F86+F87+F88+F89+F90+F91+F92+F93+F96+F97+F98+F99+F94+F70+F100</f>
        <v>107040</v>
      </c>
      <c r="G10" s="24">
        <f>(D10/B10)*100</f>
        <v>316.3429472280049</v>
      </c>
      <c r="H10" s="17"/>
      <c r="I10" s="17"/>
    </row>
    <row r="11" spans="1:11" ht="2.25" hidden="1" customHeight="1">
      <c r="A11" s="23"/>
      <c r="B11" s="5"/>
      <c r="C11" s="5"/>
      <c r="D11" s="7"/>
      <c r="E11" s="26"/>
      <c r="F11" s="7"/>
      <c r="G11" s="26"/>
      <c r="I11" s="17"/>
    </row>
    <row r="12" spans="1:11" ht="15.75">
      <c r="A12" s="22" t="s">
        <v>3</v>
      </c>
      <c r="B12" s="21"/>
      <c r="C12" s="21"/>
      <c r="D12" s="7"/>
      <c r="E12" s="26"/>
      <c r="F12" s="7"/>
      <c r="G12" s="26"/>
      <c r="I12" s="17"/>
    </row>
    <row r="13" spans="1:11" s="1" customFormat="1" ht="15.75">
      <c r="A13" s="27" t="s">
        <v>4</v>
      </c>
      <c r="B13" s="7">
        <v>726571</v>
      </c>
      <c r="C13" s="7">
        <v>25050531</v>
      </c>
      <c r="D13" s="7">
        <v>594343</v>
      </c>
      <c r="E13" s="26">
        <f>(D13/C13)*100</f>
        <v>2.3725764535689882</v>
      </c>
      <c r="F13" s="7">
        <f>D13-B13</f>
        <v>-132228</v>
      </c>
      <c r="G13" s="26">
        <f>(D13/B13)*100</f>
        <v>81.801090327029286</v>
      </c>
      <c r="H13" s="11"/>
      <c r="I13" s="17"/>
      <c r="K13" s="12"/>
    </row>
    <row r="14" spans="1:11" s="1" customFormat="1" ht="15" customHeight="1">
      <c r="A14" s="27" t="s">
        <v>5</v>
      </c>
      <c r="B14" s="20">
        <f>B16+B17+B18+B19+B20+B21+B22</f>
        <v>642667</v>
      </c>
      <c r="C14" s="20">
        <f>C16+C17+C18+C19+C20</f>
        <v>16661446</v>
      </c>
      <c r="D14" s="20">
        <f>D16+D17+D18+D19+D20+D21+D22</f>
        <v>955098</v>
      </c>
      <c r="E14" s="26">
        <f>(D14/C14)*100</f>
        <v>5.7323836118425735</v>
      </c>
      <c r="F14" s="7">
        <f>F16+F17+F18+F19+F20+F21+F22</f>
        <v>312431</v>
      </c>
      <c r="G14" s="26">
        <f>(D14/B14)*100</f>
        <v>148.61475694255347</v>
      </c>
      <c r="H14" s="11"/>
      <c r="I14" s="17"/>
    </row>
    <row r="15" spans="1:11" s="6" customFormat="1" ht="15.75">
      <c r="A15" s="22" t="s">
        <v>33</v>
      </c>
      <c r="B15" s="9"/>
      <c r="C15" s="7"/>
      <c r="D15" s="9"/>
      <c r="E15" s="28"/>
      <c r="F15" s="9"/>
      <c r="G15" s="28"/>
      <c r="H15" s="11"/>
      <c r="I15" s="17"/>
    </row>
    <row r="16" spans="1:11" s="6" customFormat="1" ht="67.5">
      <c r="A16" s="29" t="s">
        <v>65</v>
      </c>
      <c r="B16" s="9">
        <v>595080</v>
      </c>
      <c r="C16" s="9">
        <v>15033830</v>
      </c>
      <c r="D16" s="9">
        <v>906012</v>
      </c>
      <c r="E16" s="28">
        <f>(D16/C16)*100</f>
        <v>6.0264882601439558</v>
      </c>
      <c r="F16" s="9">
        <f t="shared" ref="F16:F23" si="3">D16-B16</f>
        <v>310932</v>
      </c>
      <c r="G16" s="28">
        <f>(D16/B16)*100</f>
        <v>152.25045372050815</v>
      </c>
      <c r="H16" s="11"/>
    </row>
    <row r="17" spans="1:11" s="6" customFormat="1" ht="90">
      <c r="A17" s="29" t="s">
        <v>66</v>
      </c>
      <c r="B17" s="9">
        <v>1874</v>
      </c>
      <c r="C17" s="9">
        <v>211297</v>
      </c>
      <c r="D17" s="9">
        <v>175</v>
      </c>
      <c r="E17" s="28">
        <f>(D17/C17)*100</f>
        <v>8.2821810058827147E-2</v>
      </c>
      <c r="F17" s="9">
        <f t="shared" si="3"/>
        <v>-1699</v>
      </c>
      <c r="G17" s="28">
        <f>(D17/B17)*100</f>
        <v>9.3383137673425836</v>
      </c>
      <c r="H17" s="11"/>
    </row>
    <row r="18" spans="1:11" s="6" customFormat="1" ht="33.75">
      <c r="A18" s="29" t="s">
        <v>38</v>
      </c>
      <c r="B18" s="9">
        <v>3471</v>
      </c>
      <c r="C18" s="9">
        <v>116526</v>
      </c>
      <c r="D18" s="9">
        <v>-468</v>
      </c>
      <c r="E18" s="28">
        <v>0</v>
      </c>
      <c r="F18" s="9">
        <f t="shared" si="3"/>
        <v>-3939</v>
      </c>
      <c r="G18" s="28">
        <v>0</v>
      </c>
      <c r="H18" s="11"/>
    </row>
    <row r="19" spans="1:11" s="6" customFormat="1" ht="69" customHeight="1">
      <c r="A19" s="29" t="s">
        <v>64</v>
      </c>
      <c r="B19" s="9">
        <v>7736</v>
      </c>
      <c r="C19" s="9">
        <v>181327</v>
      </c>
      <c r="D19" s="9">
        <v>6264</v>
      </c>
      <c r="E19" s="28">
        <f>(D19/C19)*100</f>
        <v>3.454532419330822</v>
      </c>
      <c r="F19" s="9">
        <f t="shared" si="3"/>
        <v>-1472</v>
      </c>
      <c r="G19" s="28">
        <f>(D19/B19)*100</f>
        <v>80.972078593588421</v>
      </c>
      <c r="H19" s="11"/>
    </row>
    <row r="20" spans="1:11" s="6" customFormat="1" ht="33.75">
      <c r="A20" s="29" t="s">
        <v>75</v>
      </c>
      <c r="B20" s="9">
        <v>34506</v>
      </c>
      <c r="C20" s="9">
        <v>1118466</v>
      </c>
      <c r="D20" s="9">
        <v>34367</v>
      </c>
      <c r="E20" s="28">
        <f>(D20/C20)*100</f>
        <v>3.0726906316329687</v>
      </c>
      <c r="F20" s="9">
        <f t="shared" si="3"/>
        <v>-139</v>
      </c>
      <c r="G20" s="28">
        <f>(D20/B20)*100</f>
        <v>99.597171506404678</v>
      </c>
      <c r="H20" s="14"/>
      <c r="I20" s="15"/>
      <c r="K20" s="13"/>
    </row>
    <row r="21" spans="1:11" s="6" customFormat="1" ht="74.25" customHeight="1">
      <c r="A21" s="30" t="s">
        <v>87</v>
      </c>
      <c r="B21" s="9"/>
      <c r="C21" s="9"/>
      <c r="D21" s="9">
        <v>6632</v>
      </c>
      <c r="E21" s="28">
        <v>0</v>
      </c>
      <c r="F21" s="9">
        <f t="shared" si="3"/>
        <v>6632</v>
      </c>
      <c r="G21" s="28">
        <v>0</v>
      </c>
      <c r="H21" s="14"/>
      <c r="I21" s="15"/>
      <c r="K21" s="13"/>
    </row>
    <row r="22" spans="1:11" s="6" customFormat="1" ht="67.5">
      <c r="A22" s="30" t="s">
        <v>88</v>
      </c>
      <c r="B22" s="9"/>
      <c r="C22" s="9"/>
      <c r="D22" s="9">
        <v>2116</v>
      </c>
      <c r="E22" s="28">
        <v>0</v>
      </c>
      <c r="F22" s="9">
        <f t="shared" si="3"/>
        <v>2116</v>
      </c>
      <c r="G22" s="28">
        <v>0</v>
      </c>
      <c r="H22" s="14"/>
      <c r="I22" s="15"/>
      <c r="K22" s="13"/>
    </row>
    <row r="23" spans="1:11" s="6" customFormat="1" ht="24">
      <c r="A23" s="27" t="s">
        <v>6</v>
      </c>
      <c r="B23" s="20">
        <f>B25+B26+B27+B28+B29+B30</f>
        <v>545980</v>
      </c>
      <c r="C23" s="20">
        <f>C25+C26+C27+C28+C29+C30</f>
        <v>5254603</v>
      </c>
      <c r="D23" s="20">
        <f>D25+D26+D27+D28+D29+D30</f>
        <v>306207</v>
      </c>
      <c r="E23" s="26">
        <f>(D23/C23)*100</f>
        <v>5.827405038972497</v>
      </c>
      <c r="F23" s="7">
        <f t="shared" si="3"/>
        <v>-239773</v>
      </c>
      <c r="G23" s="26">
        <f>(D23/B23)*100</f>
        <v>56.083922488003225</v>
      </c>
      <c r="H23" s="11"/>
      <c r="I23" s="16"/>
    </row>
    <row r="24" spans="1:11" s="6" customFormat="1" ht="15.75">
      <c r="A24" s="22" t="s">
        <v>33</v>
      </c>
      <c r="B24" s="9"/>
      <c r="C24" s="7"/>
      <c r="D24" s="9"/>
      <c r="E24" s="28"/>
      <c r="F24" s="9"/>
      <c r="G24" s="26"/>
      <c r="H24" s="11"/>
      <c r="I24" s="16"/>
      <c r="J24" s="16"/>
    </row>
    <row r="25" spans="1:11" s="6" customFormat="1" ht="15.75">
      <c r="A25" s="22" t="s">
        <v>39</v>
      </c>
      <c r="B25" s="9">
        <v>58185</v>
      </c>
      <c r="C25" s="9">
        <v>95734</v>
      </c>
      <c r="D25" s="9">
        <v>2156</v>
      </c>
      <c r="E25" s="28">
        <f>(D25/C25)*100</f>
        <v>2.2520734535274824</v>
      </c>
      <c r="F25" s="9">
        <f t="shared" ref="F25:F30" si="4">D25-B25</f>
        <v>-56029</v>
      </c>
      <c r="G25" s="28">
        <f>(D25/B25)*100</f>
        <v>3.7054223597147029</v>
      </c>
      <c r="H25" s="11"/>
      <c r="I25" s="16"/>
    </row>
    <row r="26" spans="1:11" s="6" customFormat="1" ht="15.75">
      <c r="A26" s="22" t="s">
        <v>40</v>
      </c>
      <c r="B26" s="9">
        <v>4</v>
      </c>
      <c r="C26" s="9">
        <v>5210</v>
      </c>
      <c r="D26" s="9">
        <v>-340</v>
      </c>
      <c r="E26" s="28">
        <v>0</v>
      </c>
      <c r="F26" s="9">
        <f t="shared" si="4"/>
        <v>-344</v>
      </c>
      <c r="G26" s="28">
        <v>0</v>
      </c>
      <c r="H26" s="11"/>
      <c r="I26" s="16"/>
    </row>
    <row r="27" spans="1:11" s="6" customFormat="1" ht="15.75">
      <c r="A27" s="22" t="s">
        <v>41</v>
      </c>
      <c r="B27" s="9">
        <v>6914</v>
      </c>
      <c r="C27" s="9">
        <v>203499</v>
      </c>
      <c r="D27" s="9">
        <v>20594</v>
      </c>
      <c r="E27" s="28">
        <f>(D27/C27)*100</f>
        <v>10.119951449392872</v>
      </c>
      <c r="F27" s="9">
        <f t="shared" si="4"/>
        <v>13680</v>
      </c>
      <c r="G27" s="28">
        <f>(D27/B27)*100</f>
        <v>297.85941567833379</v>
      </c>
      <c r="H27" s="11"/>
      <c r="I27" s="16"/>
    </row>
    <row r="28" spans="1:11" s="6" customFormat="1" ht="15.75">
      <c r="A28" s="22" t="s">
        <v>42</v>
      </c>
      <c r="B28" s="9">
        <v>130915</v>
      </c>
      <c r="C28" s="9">
        <v>1066866</v>
      </c>
      <c r="D28" s="9">
        <v>116507</v>
      </c>
      <c r="E28" s="28">
        <f>(D28/C28)*100</f>
        <v>10.920490483340926</v>
      </c>
      <c r="F28" s="9">
        <f t="shared" si="4"/>
        <v>-14408</v>
      </c>
      <c r="G28" s="28">
        <f>(D28/B28)*100</f>
        <v>88.994385670091276</v>
      </c>
      <c r="H28" s="11"/>
      <c r="I28" s="16"/>
    </row>
    <row r="29" spans="1:11" s="6" customFormat="1" ht="15.75">
      <c r="A29" s="22" t="s">
        <v>58</v>
      </c>
      <c r="B29" s="9">
        <v>153</v>
      </c>
      <c r="C29" s="9">
        <v>29274</v>
      </c>
      <c r="D29" s="9">
        <v>1669</v>
      </c>
      <c r="E29" s="28">
        <f>(D29/C29)*100</f>
        <v>5.7013049122087853</v>
      </c>
      <c r="F29" s="9">
        <f t="shared" si="4"/>
        <v>1516</v>
      </c>
      <c r="G29" s="28" t="s">
        <v>92</v>
      </c>
      <c r="H29" s="11"/>
      <c r="I29" s="16"/>
    </row>
    <row r="30" spans="1:11" s="6" customFormat="1" ht="15.75">
      <c r="A30" s="22" t="s">
        <v>43</v>
      </c>
      <c r="B30" s="21">
        <f>B32+B33+B34+B35+B36</f>
        <v>349809</v>
      </c>
      <c r="C30" s="21">
        <f>C32+C33+C34+C35+C36</f>
        <v>3854020</v>
      </c>
      <c r="D30" s="21">
        <f>D32+D33+D34+D35+D36</f>
        <v>165621</v>
      </c>
      <c r="E30" s="28">
        <f>(D30/C30)*100</f>
        <v>4.2973570453708074</v>
      </c>
      <c r="F30" s="9">
        <f t="shared" si="4"/>
        <v>-184188</v>
      </c>
      <c r="G30" s="28">
        <f>(D30/B30)*100</f>
        <v>47.346123170072815</v>
      </c>
      <c r="H30" s="11"/>
      <c r="I30" s="16"/>
    </row>
    <row r="31" spans="1:11" s="6" customFormat="1" ht="15.75">
      <c r="A31" s="22" t="s">
        <v>3</v>
      </c>
      <c r="B31" s="9"/>
      <c r="C31" s="7"/>
      <c r="D31" s="9"/>
      <c r="E31" s="28"/>
      <c r="F31" s="9"/>
      <c r="G31" s="28"/>
      <c r="H31" s="11"/>
      <c r="I31" s="16"/>
    </row>
    <row r="32" spans="1:11" s="6" customFormat="1" ht="33.75">
      <c r="A32" s="31" t="s">
        <v>44</v>
      </c>
      <c r="B32" s="9">
        <v>160720</v>
      </c>
      <c r="C32" s="9">
        <v>1825457</v>
      </c>
      <c r="D32" s="9">
        <v>71987</v>
      </c>
      <c r="E32" s="28">
        <f>(D32/C32)*100</f>
        <v>3.9435056536527568</v>
      </c>
      <c r="F32" s="9">
        <f t="shared" ref="F32:F37" si="5">D32-B32</f>
        <v>-88733</v>
      </c>
      <c r="G32" s="28">
        <f>(D32/B32)*100</f>
        <v>44.790318566450971</v>
      </c>
      <c r="H32" s="11"/>
      <c r="I32" s="16"/>
    </row>
    <row r="33" spans="1:9" s="6" customFormat="1" ht="45">
      <c r="A33" s="31" t="s">
        <v>45</v>
      </c>
      <c r="B33" s="9">
        <v>946</v>
      </c>
      <c r="C33" s="9">
        <v>12680</v>
      </c>
      <c r="D33" s="9">
        <v>155</v>
      </c>
      <c r="E33" s="28">
        <f>(D33/C33)*100</f>
        <v>1.222397476340694</v>
      </c>
      <c r="F33" s="9">
        <f t="shared" si="5"/>
        <v>-791</v>
      </c>
      <c r="G33" s="28">
        <f>(D33/B33)*100</f>
        <v>16.38477801268499</v>
      </c>
      <c r="H33" s="11"/>
      <c r="I33" s="16"/>
    </row>
    <row r="34" spans="1:9" s="6" customFormat="1" ht="45">
      <c r="A34" s="31" t="s">
        <v>46</v>
      </c>
      <c r="B34" s="9">
        <v>198851</v>
      </c>
      <c r="C34" s="9">
        <v>2256636</v>
      </c>
      <c r="D34" s="9">
        <v>102033</v>
      </c>
      <c r="E34" s="28">
        <f>(D34/C34)*100</f>
        <v>4.5214646934640763</v>
      </c>
      <c r="F34" s="9">
        <f t="shared" si="5"/>
        <v>-96818</v>
      </c>
      <c r="G34" s="28">
        <f>(D34/B34)*100</f>
        <v>51.311283322688851</v>
      </c>
      <c r="H34" s="11"/>
      <c r="I34" s="16"/>
    </row>
    <row r="35" spans="1:9" s="6" customFormat="1" ht="45">
      <c r="A35" s="31" t="s">
        <v>47</v>
      </c>
      <c r="B35" s="21">
        <v>-10708</v>
      </c>
      <c r="C35" s="9">
        <v>-240753</v>
      </c>
      <c r="D35" s="21">
        <v>-8554</v>
      </c>
      <c r="E35" s="28">
        <f>(D35/C35)*100</f>
        <v>3.553019069336623</v>
      </c>
      <c r="F35" s="9">
        <f t="shared" si="5"/>
        <v>2154</v>
      </c>
      <c r="G35" s="28">
        <f>(D35/B35)*100</f>
        <v>79.88419872992155</v>
      </c>
      <c r="H35" s="11"/>
      <c r="I35" s="16"/>
    </row>
    <row r="36" spans="1:9" s="6" customFormat="1" ht="91.5" customHeight="1">
      <c r="A36" s="32" t="s">
        <v>82</v>
      </c>
      <c r="B36" s="9"/>
      <c r="C36" s="9"/>
      <c r="D36" s="9"/>
      <c r="E36" s="28">
        <v>0</v>
      </c>
      <c r="F36" s="9">
        <f t="shared" si="5"/>
        <v>0</v>
      </c>
      <c r="G36" s="28">
        <v>0</v>
      </c>
      <c r="H36" s="11"/>
      <c r="I36" s="16"/>
    </row>
    <row r="37" spans="1:9" s="6" customFormat="1" ht="24">
      <c r="A37" s="27" t="s">
        <v>7</v>
      </c>
      <c r="B37" s="20">
        <f>B39+B40+B41</f>
        <v>121676</v>
      </c>
      <c r="C37" s="20">
        <f>C39+C40+C41</f>
        <v>3881097</v>
      </c>
      <c r="D37" s="20">
        <f>D39+D40+D41</f>
        <v>30643</v>
      </c>
      <c r="E37" s="26">
        <f>(D37/C37)*100</f>
        <v>0.78954481168597435</v>
      </c>
      <c r="F37" s="7">
        <f t="shared" si="5"/>
        <v>-91033</v>
      </c>
      <c r="G37" s="26">
        <f>(D37/B37)*100</f>
        <v>25.184095466649133</v>
      </c>
      <c r="H37" s="11"/>
      <c r="I37" s="16"/>
    </row>
    <row r="38" spans="1:9" s="6" customFormat="1" ht="15.75">
      <c r="A38" s="22" t="s">
        <v>33</v>
      </c>
      <c r="B38" s="9"/>
      <c r="C38" s="7"/>
      <c r="D38" s="9"/>
      <c r="E38" s="28"/>
      <c r="F38" s="9"/>
      <c r="G38" s="28"/>
      <c r="H38" s="11"/>
      <c r="I38" s="16"/>
    </row>
    <row r="39" spans="1:9" s="6" customFormat="1" ht="24">
      <c r="A39" s="33" t="s">
        <v>48</v>
      </c>
      <c r="B39" s="9">
        <v>106741</v>
      </c>
      <c r="C39" s="9">
        <v>2701146</v>
      </c>
      <c r="D39" s="9">
        <v>10157</v>
      </c>
      <c r="E39" s="28">
        <f>(D39/C39)*100</f>
        <v>0.3760255832154204</v>
      </c>
      <c r="F39" s="9">
        <f t="shared" ref="F39:F45" si="6">D39-B39</f>
        <v>-96584</v>
      </c>
      <c r="G39" s="28">
        <f>(D39/B39)*100</f>
        <v>9.5155563466709143</v>
      </c>
      <c r="H39" s="11"/>
      <c r="I39" s="16"/>
    </row>
    <row r="40" spans="1:9" s="6" customFormat="1" ht="36">
      <c r="A40" s="33" t="s">
        <v>49</v>
      </c>
      <c r="B40" s="9">
        <v>14938</v>
      </c>
      <c r="C40" s="9">
        <v>1179951</v>
      </c>
      <c r="D40" s="9">
        <v>20772</v>
      </c>
      <c r="E40" s="28">
        <f>(D40/C40)*100</f>
        <v>1.7604120849086105</v>
      </c>
      <c r="F40" s="9">
        <f t="shared" si="6"/>
        <v>5834</v>
      </c>
      <c r="G40" s="28">
        <f>(D40/B40)*100</f>
        <v>139.05475967331637</v>
      </c>
      <c r="H40" s="11"/>
      <c r="I40" s="16"/>
    </row>
    <row r="41" spans="1:9" s="6" customFormat="1" ht="24">
      <c r="A41" s="33" t="s">
        <v>50</v>
      </c>
      <c r="B41" s="9">
        <v>-3</v>
      </c>
      <c r="C41" s="9"/>
      <c r="D41" s="9">
        <v>-286</v>
      </c>
      <c r="E41" s="28">
        <v>0</v>
      </c>
      <c r="F41" s="9">
        <f t="shared" si="6"/>
        <v>-283</v>
      </c>
      <c r="G41" s="28">
        <v>0</v>
      </c>
      <c r="H41" s="11"/>
      <c r="I41" s="16"/>
    </row>
    <row r="42" spans="1:9" s="1" customFormat="1" ht="24">
      <c r="A42" s="27" t="s">
        <v>35</v>
      </c>
      <c r="B42" s="7"/>
      <c r="C42" s="7"/>
      <c r="D42" s="7"/>
      <c r="E42" s="28"/>
      <c r="F42" s="9">
        <f t="shared" si="6"/>
        <v>0</v>
      </c>
      <c r="G42" s="28"/>
      <c r="H42" s="11"/>
      <c r="I42" s="16"/>
    </row>
    <row r="43" spans="1:9" s="1" customFormat="1" ht="24">
      <c r="A43" s="27" t="s">
        <v>8</v>
      </c>
      <c r="B43" s="7"/>
      <c r="C43" s="7"/>
      <c r="D43" s="7"/>
      <c r="E43" s="28"/>
      <c r="F43" s="9">
        <f t="shared" si="6"/>
        <v>0</v>
      </c>
      <c r="G43" s="28"/>
      <c r="H43" s="11"/>
      <c r="I43" s="16"/>
    </row>
    <row r="44" spans="1:9" s="1" customFormat="1" ht="15.75">
      <c r="A44" s="27" t="s">
        <v>9</v>
      </c>
      <c r="B44" s="7">
        <v>0</v>
      </c>
      <c r="C44" s="7"/>
      <c r="D44" s="7"/>
      <c r="E44" s="28"/>
      <c r="F44" s="9">
        <f t="shared" si="6"/>
        <v>0</v>
      </c>
      <c r="G44" s="28"/>
      <c r="H44" s="11"/>
      <c r="I44" s="16"/>
    </row>
    <row r="45" spans="1:9" s="1" customFormat="1" ht="15.75">
      <c r="A45" s="27" t="s">
        <v>74</v>
      </c>
      <c r="B45" s="7">
        <v>5566</v>
      </c>
      <c r="C45" s="7">
        <v>62949</v>
      </c>
      <c r="D45" s="7">
        <v>8575</v>
      </c>
      <c r="E45" s="28">
        <f>(D45/C45)*100</f>
        <v>13.622138556609316</v>
      </c>
      <c r="F45" s="7">
        <f t="shared" si="6"/>
        <v>3009</v>
      </c>
      <c r="G45" s="28">
        <f>(D45/B45)*100</f>
        <v>154.0603665109594</v>
      </c>
      <c r="H45" s="11"/>
      <c r="I45" s="16"/>
    </row>
    <row r="46" spans="1:9" s="1" customFormat="1" ht="15.75">
      <c r="A46" s="27" t="s">
        <v>10</v>
      </c>
      <c r="B46" s="7"/>
      <c r="C46" s="7"/>
      <c r="D46" s="7"/>
      <c r="E46" s="26"/>
      <c r="F46" s="7"/>
      <c r="G46" s="28"/>
      <c r="H46" s="11"/>
      <c r="I46" s="16"/>
    </row>
    <row r="47" spans="1:9" s="1" customFormat="1" ht="15.75">
      <c r="A47" s="27" t="s">
        <v>0</v>
      </c>
      <c r="B47" s="20">
        <f>B49+B50</f>
        <v>-929</v>
      </c>
      <c r="C47" s="20">
        <f>C49+C50</f>
        <v>4754187</v>
      </c>
      <c r="D47" s="20">
        <f>D49+D50</f>
        <v>96052</v>
      </c>
      <c r="E47" s="26">
        <f>(D47/C47)*100</f>
        <v>2.0203664685465674</v>
      </c>
      <c r="F47" s="7">
        <f>D47-B47</f>
        <v>96981</v>
      </c>
      <c r="G47" s="28">
        <v>0</v>
      </c>
      <c r="H47" s="11"/>
      <c r="I47" s="16"/>
    </row>
    <row r="48" spans="1:9" s="6" customFormat="1" ht="15.75">
      <c r="A48" s="22" t="s">
        <v>3</v>
      </c>
      <c r="B48" s="9"/>
      <c r="C48" s="7"/>
      <c r="D48" s="9"/>
      <c r="E48" s="28"/>
      <c r="F48" s="9"/>
      <c r="G48" s="28"/>
      <c r="H48" s="11"/>
      <c r="I48" s="16"/>
    </row>
    <row r="49" spans="1:11" s="6" customFormat="1" ht="24">
      <c r="A49" s="22" t="s">
        <v>36</v>
      </c>
      <c r="B49" s="9">
        <v>-929</v>
      </c>
      <c r="C49" s="9">
        <v>4338574</v>
      </c>
      <c r="D49" s="9">
        <v>96052</v>
      </c>
      <c r="E49" s="28">
        <f>(D49/C49)*100</f>
        <v>2.2139071501373491</v>
      </c>
      <c r="F49" s="9">
        <f>D49-B49</f>
        <v>96981</v>
      </c>
      <c r="G49" s="28">
        <v>0</v>
      </c>
      <c r="H49" s="11"/>
      <c r="I49" s="16"/>
    </row>
    <row r="50" spans="1:11" s="6" customFormat="1" ht="24">
      <c r="A50" s="22" t="s">
        <v>37</v>
      </c>
      <c r="B50" s="9"/>
      <c r="C50" s="9">
        <v>415613</v>
      </c>
      <c r="D50" s="9"/>
      <c r="E50" s="28">
        <f>(D50/C50)*100</f>
        <v>0</v>
      </c>
      <c r="F50" s="9">
        <f>D50-B50</f>
        <v>0</v>
      </c>
      <c r="G50" s="28">
        <v>0</v>
      </c>
      <c r="H50" s="11"/>
      <c r="I50" s="16"/>
    </row>
    <row r="51" spans="1:11" s="1" customFormat="1" ht="15.75">
      <c r="A51" s="27" t="s">
        <v>11</v>
      </c>
      <c r="B51" s="20">
        <f>B53+B54</f>
        <v>41918</v>
      </c>
      <c r="C51" s="20">
        <f>C53+C54</f>
        <v>1443959</v>
      </c>
      <c r="D51" s="20">
        <f>D53+D54</f>
        <v>48084</v>
      </c>
      <c r="E51" s="26">
        <f>(D51/C51)*100</f>
        <v>3.3300114476934595</v>
      </c>
      <c r="F51" s="7">
        <f>D51-B51</f>
        <v>6166</v>
      </c>
      <c r="G51" s="28">
        <f>(D51/B51)*100</f>
        <v>114.70967126294194</v>
      </c>
      <c r="H51" s="11"/>
      <c r="I51" s="16"/>
    </row>
    <row r="52" spans="1:11" s="6" customFormat="1" ht="15.75">
      <c r="A52" s="22" t="s">
        <v>33</v>
      </c>
      <c r="B52" s="9"/>
      <c r="C52" s="7"/>
      <c r="D52" s="9"/>
      <c r="E52" s="28"/>
      <c r="F52" s="9"/>
      <c r="G52" s="28"/>
      <c r="H52" s="11"/>
      <c r="I52" s="16"/>
    </row>
    <row r="53" spans="1:11" s="6" customFormat="1" ht="15.75">
      <c r="A53" s="22" t="s">
        <v>51</v>
      </c>
      <c r="B53" s="9">
        <v>6733</v>
      </c>
      <c r="C53" s="9">
        <v>280426</v>
      </c>
      <c r="D53" s="9">
        <v>1089</v>
      </c>
      <c r="E53" s="28">
        <f>(D53/C53)*100</f>
        <v>0.38833774329056503</v>
      </c>
      <c r="F53" s="9">
        <f>D53-B53</f>
        <v>-5644</v>
      </c>
      <c r="G53" s="28">
        <f>(D53/B53)*100</f>
        <v>16.174068023169465</v>
      </c>
      <c r="H53" s="11"/>
      <c r="I53" s="16"/>
    </row>
    <row r="54" spans="1:11" s="6" customFormat="1" ht="15.75">
      <c r="A54" s="22" t="s">
        <v>52</v>
      </c>
      <c r="B54" s="9">
        <v>35185</v>
      </c>
      <c r="C54" s="9">
        <v>1163533</v>
      </c>
      <c r="D54" s="9">
        <v>46995</v>
      </c>
      <c r="E54" s="28">
        <f>(D54/C54)*100</f>
        <v>4.0389915885497016</v>
      </c>
      <c r="F54" s="9">
        <f>D54-B54</f>
        <v>11810</v>
      </c>
      <c r="G54" s="28">
        <f>(D54/B54)*100</f>
        <v>133.56543981810432</v>
      </c>
      <c r="H54" s="11"/>
      <c r="I54" s="16"/>
    </row>
    <row r="55" spans="1:11" s="1" customFormat="1" ht="15.75">
      <c r="A55" s="27" t="s">
        <v>12</v>
      </c>
      <c r="B55" s="7">
        <v>196</v>
      </c>
      <c r="C55" s="7">
        <v>2184</v>
      </c>
      <c r="D55" s="7">
        <v>154</v>
      </c>
      <c r="E55" s="26">
        <f>(D55/C55)*100</f>
        <v>7.0512820512820511</v>
      </c>
      <c r="F55" s="7">
        <f>D55-B55</f>
        <v>-42</v>
      </c>
      <c r="G55" s="28">
        <f>(D55/B55)*100</f>
        <v>78.571428571428569</v>
      </c>
      <c r="H55" s="11"/>
      <c r="I55" s="16"/>
    </row>
    <row r="56" spans="1:11" s="1" customFormat="1" ht="15.75">
      <c r="A56" s="27" t="s">
        <v>13</v>
      </c>
      <c r="B56" s="7"/>
      <c r="C56" s="7"/>
      <c r="D56" s="7"/>
      <c r="E56" s="26"/>
      <c r="F56" s="7"/>
      <c r="G56" s="28"/>
      <c r="H56" s="11"/>
      <c r="I56" s="16"/>
    </row>
    <row r="57" spans="1:11" s="6" customFormat="1" ht="15.75">
      <c r="A57" s="22" t="s">
        <v>33</v>
      </c>
      <c r="B57" s="9"/>
      <c r="C57" s="7"/>
      <c r="D57" s="9"/>
      <c r="E57" s="26"/>
      <c r="F57" s="7"/>
      <c r="G57" s="28"/>
      <c r="H57" s="11"/>
      <c r="I57" s="16"/>
    </row>
    <row r="58" spans="1:11" s="6" customFormat="1" ht="15.75">
      <c r="A58" s="22" t="s">
        <v>60</v>
      </c>
      <c r="B58" s="9"/>
      <c r="C58" s="9"/>
      <c r="D58" s="9"/>
      <c r="E58" s="28"/>
      <c r="F58" s="9"/>
      <c r="G58" s="28"/>
      <c r="H58" s="11"/>
      <c r="I58" s="16"/>
    </row>
    <row r="59" spans="1:11" s="6" customFormat="1" ht="15.75">
      <c r="A59" s="22" t="s">
        <v>61</v>
      </c>
      <c r="B59" s="9"/>
      <c r="C59" s="9"/>
      <c r="D59" s="9"/>
      <c r="E59" s="28"/>
      <c r="F59" s="9"/>
      <c r="G59" s="28"/>
      <c r="H59" s="11"/>
      <c r="I59" s="16"/>
    </row>
    <row r="60" spans="1:11" s="1" customFormat="1" ht="15.75">
      <c r="A60" s="27" t="s">
        <v>1</v>
      </c>
      <c r="B60" s="20">
        <f t="shared" ref="B60" si="7">B62+B63+B64</f>
        <v>55782</v>
      </c>
      <c r="C60" s="20">
        <f>C62+C63+C64+C65</f>
        <v>2192284</v>
      </c>
      <c r="D60" s="20">
        <f>D62+D63+D64+D65</f>
        <v>118519</v>
      </c>
      <c r="E60" s="26">
        <f>(D60/C60)*100</f>
        <v>5.4061882493326596</v>
      </c>
      <c r="F60" s="18">
        <f>F62+F63+F64+F65</f>
        <v>62737</v>
      </c>
      <c r="G60" s="28">
        <f>(D60/B60)*100</f>
        <v>212.46817969954463</v>
      </c>
      <c r="H60" s="11"/>
      <c r="I60" s="16"/>
    </row>
    <row r="61" spans="1:11" s="6" customFormat="1" ht="15.75">
      <c r="A61" s="22" t="s">
        <v>33</v>
      </c>
      <c r="B61" s="9"/>
      <c r="C61" s="7"/>
      <c r="D61" s="9"/>
      <c r="E61" s="28"/>
      <c r="F61" s="9"/>
      <c r="G61" s="28"/>
      <c r="H61" s="11"/>
      <c r="I61" s="16"/>
    </row>
    <row r="62" spans="1:11" s="6" customFormat="1" ht="24">
      <c r="A62" s="33" t="s">
        <v>59</v>
      </c>
      <c r="B62" s="9">
        <v>6233</v>
      </c>
      <c r="C62" s="9">
        <v>25743</v>
      </c>
      <c r="D62" s="9">
        <v>2075</v>
      </c>
      <c r="E62" s="28">
        <f>(D62/C62)*100</f>
        <v>8.0604436157402013</v>
      </c>
      <c r="F62" s="9">
        <f t="shared" ref="F62:F71" si="8">D62-B62</f>
        <v>-4158</v>
      </c>
      <c r="G62" s="28">
        <f>(D62/B62)*100</f>
        <v>33.290550296807311</v>
      </c>
      <c r="H62" s="11"/>
      <c r="I62" s="16"/>
      <c r="J62" s="16"/>
    </row>
    <row r="63" spans="1:11" s="6" customFormat="1" ht="36">
      <c r="A63" s="33" t="s">
        <v>67</v>
      </c>
      <c r="B63" s="9">
        <v>450</v>
      </c>
      <c r="C63" s="9">
        <v>4285</v>
      </c>
      <c r="D63" s="9">
        <v>267</v>
      </c>
      <c r="E63" s="28">
        <f>(D63/C63)*100</f>
        <v>6.231038506417736</v>
      </c>
      <c r="F63" s="9">
        <f t="shared" si="8"/>
        <v>-183</v>
      </c>
      <c r="G63" s="28">
        <f>(D63/B63)*100</f>
        <v>59.333333333333336</v>
      </c>
      <c r="H63" s="11"/>
      <c r="I63" s="16"/>
      <c r="J63" s="16"/>
    </row>
    <row r="64" spans="1:11" s="6" customFormat="1" ht="36">
      <c r="A64" s="33" t="s">
        <v>79</v>
      </c>
      <c r="B64" s="9">
        <v>49099</v>
      </c>
      <c r="C64" s="9">
        <v>189001</v>
      </c>
      <c r="D64" s="9">
        <v>21400</v>
      </c>
      <c r="E64" s="28">
        <f>(D64/C64)*100</f>
        <v>11.322691414331141</v>
      </c>
      <c r="F64" s="9">
        <f t="shared" si="8"/>
        <v>-27699</v>
      </c>
      <c r="G64" s="28">
        <f>(D64/B64)*100</f>
        <v>43.585409071467851</v>
      </c>
      <c r="H64" s="14"/>
      <c r="I64" s="16"/>
      <c r="K64" s="13"/>
    </row>
    <row r="65" spans="1:11" s="6" customFormat="1" ht="31.5" customHeight="1">
      <c r="A65" s="33" t="s">
        <v>80</v>
      </c>
      <c r="B65" s="9">
        <v>0</v>
      </c>
      <c r="C65" s="9">
        <v>1973255</v>
      </c>
      <c r="D65" s="9">
        <v>94777</v>
      </c>
      <c r="E65" s="28">
        <f>(D65/C65)*100</f>
        <v>4.8030791762848697</v>
      </c>
      <c r="F65" s="9">
        <f t="shared" si="8"/>
        <v>94777</v>
      </c>
      <c r="G65" s="28">
        <v>0</v>
      </c>
      <c r="H65" s="14"/>
      <c r="I65" s="16"/>
      <c r="K65" s="13"/>
    </row>
    <row r="66" spans="1:11" s="1" customFormat="1" ht="15.75">
      <c r="A66" s="27" t="s">
        <v>14</v>
      </c>
      <c r="B66" s="7">
        <v>4</v>
      </c>
      <c r="C66" s="7"/>
      <c r="D66" s="7"/>
      <c r="E66" s="28">
        <v>0</v>
      </c>
      <c r="F66" s="7">
        <f t="shared" si="8"/>
        <v>-4</v>
      </c>
      <c r="G66" s="28">
        <f>(D66/B66)*100</f>
        <v>0</v>
      </c>
      <c r="H66" s="11"/>
      <c r="I66" s="16"/>
    </row>
    <row r="67" spans="1:11" s="1" customFormat="1" ht="15.75">
      <c r="A67" s="27" t="s">
        <v>15</v>
      </c>
      <c r="B67" s="7">
        <v>8691</v>
      </c>
      <c r="C67" s="7">
        <v>150039</v>
      </c>
      <c r="D67" s="7">
        <v>6086</v>
      </c>
      <c r="E67" s="26">
        <f>(D67/C67)*100</f>
        <v>4.0562787008711068</v>
      </c>
      <c r="F67" s="7">
        <f t="shared" si="8"/>
        <v>-2605</v>
      </c>
      <c r="G67" s="28">
        <f>(D67/B67)*100</f>
        <v>70.026464158324714</v>
      </c>
      <c r="H67" s="11"/>
      <c r="I67" s="16"/>
    </row>
    <row r="68" spans="1:11" s="1" customFormat="1" ht="24">
      <c r="A68" s="27" t="s">
        <v>62</v>
      </c>
      <c r="B68" s="7">
        <v>-2</v>
      </c>
      <c r="C68" s="7"/>
      <c r="D68" s="7">
        <v>-89</v>
      </c>
      <c r="E68" s="26">
        <v>0</v>
      </c>
      <c r="F68" s="7">
        <f t="shared" si="8"/>
        <v>-87</v>
      </c>
      <c r="G68" s="28">
        <f>(D68/B68)*100</f>
        <v>4450</v>
      </c>
      <c r="H68" s="11"/>
      <c r="I68" s="16"/>
    </row>
    <row r="69" spans="1:11" s="1" customFormat="1" ht="60">
      <c r="A69" s="27" t="s">
        <v>18</v>
      </c>
      <c r="B69" s="7"/>
      <c r="C69" s="7">
        <v>7969</v>
      </c>
      <c r="D69" s="7"/>
      <c r="E69" s="26">
        <f>(D69/C69)*100</f>
        <v>0</v>
      </c>
      <c r="F69" s="7">
        <f t="shared" si="8"/>
        <v>0</v>
      </c>
      <c r="G69" s="28">
        <v>0</v>
      </c>
      <c r="H69" s="11"/>
      <c r="I69" s="16"/>
    </row>
    <row r="70" spans="1:11" s="1" customFormat="1" ht="36">
      <c r="A70" s="27" t="s">
        <v>78</v>
      </c>
      <c r="B70" s="7"/>
      <c r="C70" s="7"/>
      <c r="D70" s="7"/>
      <c r="E70" s="26"/>
      <c r="F70" s="7">
        <f t="shared" si="8"/>
        <v>0</v>
      </c>
      <c r="G70" s="28"/>
      <c r="H70" s="11"/>
      <c r="I70" s="16"/>
    </row>
    <row r="71" spans="1:11" s="1" customFormat="1" ht="24">
      <c r="A71" s="27" t="s">
        <v>19</v>
      </c>
      <c r="B71" s="7"/>
      <c r="C71" s="7">
        <v>1043</v>
      </c>
      <c r="D71" s="7"/>
      <c r="E71" s="26">
        <f>(D71/C71)*100</f>
        <v>0</v>
      </c>
      <c r="F71" s="7">
        <f t="shared" si="8"/>
        <v>0</v>
      </c>
      <c r="G71" s="28"/>
      <c r="H71" s="11"/>
      <c r="I71" s="12"/>
    </row>
    <row r="72" spans="1:11" s="1" customFormat="1" ht="36">
      <c r="A72" s="27" t="s">
        <v>20</v>
      </c>
      <c r="B72" s="20">
        <f>B74+B75+B76+B77</f>
        <v>5005</v>
      </c>
      <c r="C72" s="20">
        <f>C74+C75+C76+C77</f>
        <v>66199</v>
      </c>
      <c r="D72" s="20">
        <f>D74+D75+D76+D77</f>
        <v>3473</v>
      </c>
      <c r="E72" s="26">
        <f>(D72/C72)*100</f>
        <v>5.2463028142419068</v>
      </c>
      <c r="F72" s="7">
        <f>F74+F75+F76+F77</f>
        <v>-1532</v>
      </c>
      <c r="G72" s="28">
        <f>(D72/B72)*100</f>
        <v>69.390609390609399</v>
      </c>
      <c r="H72" s="11"/>
      <c r="I72" s="12"/>
      <c r="J72" s="12"/>
    </row>
    <row r="73" spans="1:11" s="8" customFormat="1" ht="15.75">
      <c r="A73" s="22" t="s">
        <v>33</v>
      </c>
      <c r="B73" s="44"/>
      <c r="C73" s="7"/>
      <c r="D73" s="44"/>
      <c r="E73" s="28"/>
      <c r="F73" s="9"/>
      <c r="G73" s="28"/>
      <c r="H73" s="11"/>
    </row>
    <row r="74" spans="1:11" s="8" customFormat="1" ht="15.75">
      <c r="A74" s="22" t="s">
        <v>53</v>
      </c>
      <c r="B74" s="45">
        <v>1938</v>
      </c>
      <c r="C74" s="9">
        <v>28518</v>
      </c>
      <c r="D74" s="45">
        <v>472</v>
      </c>
      <c r="E74" s="28">
        <f>(D74/C74)*100</f>
        <v>1.6550950277018024</v>
      </c>
      <c r="F74" s="9">
        <f t="shared" ref="F74:F86" si="9">D74-B74</f>
        <v>-1466</v>
      </c>
      <c r="G74" s="28">
        <f>(D74/B74)*100</f>
        <v>24.355005159958722</v>
      </c>
      <c r="H74" s="11"/>
    </row>
    <row r="75" spans="1:11" s="8" customFormat="1" ht="15.75">
      <c r="A75" s="22" t="s">
        <v>54</v>
      </c>
      <c r="B75" s="45">
        <v>2720</v>
      </c>
      <c r="C75" s="9">
        <v>33724</v>
      </c>
      <c r="D75" s="45">
        <v>2711</v>
      </c>
      <c r="E75" s="28">
        <f>(D75/C75)*100</f>
        <v>8.0387854347052556</v>
      </c>
      <c r="F75" s="9">
        <f t="shared" si="9"/>
        <v>-9</v>
      </c>
      <c r="G75" s="28">
        <f>(D75/B75)*100</f>
        <v>99.669117647058826</v>
      </c>
      <c r="H75" s="11"/>
    </row>
    <row r="76" spans="1:11" s="8" customFormat="1" ht="24">
      <c r="A76" s="22" t="s">
        <v>91</v>
      </c>
      <c r="B76" s="45">
        <v>347</v>
      </c>
      <c r="C76" s="9">
        <v>3957</v>
      </c>
      <c r="D76" s="45">
        <v>290</v>
      </c>
      <c r="E76" s="28">
        <f>(D76/C76)*100</f>
        <v>7.3287844326509974</v>
      </c>
      <c r="F76" s="9">
        <f t="shared" si="9"/>
        <v>-57</v>
      </c>
      <c r="G76" s="28">
        <f>(D76/B76)*100</f>
        <v>83.573487031700296</v>
      </c>
    </row>
    <row r="77" spans="1:11" s="8" customFormat="1" ht="39.75" customHeight="1">
      <c r="A77" s="22" t="s">
        <v>69</v>
      </c>
      <c r="B77" s="46"/>
      <c r="C77" s="47"/>
      <c r="D77" s="47"/>
      <c r="E77" s="28"/>
      <c r="F77" s="9">
        <f t="shared" si="9"/>
        <v>0</v>
      </c>
      <c r="G77" s="28"/>
    </row>
    <row r="78" spans="1:11" s="10" customFormat="1" ht="24">
      <c r="A78" s="27" t="s">
        <v>63</v>
      </c>
      <c r="B78" s="48"/>
      <c r="C78" s="7">
        <v>53</v>
      </c>
      <c r="D78" s="48"/>
      <c r="E78" s="26">
        <f>(D78/C78)*100</f>
        <v>0</v>
      </c>
      <c r="F78" s="9">
        <f t="shared" si="9"/>
        <v>0</v>
      </c>
      <c r="G78" s="28">
        <v>0</v>
      </c>
      <c r="H78" s="11"/>
    </row>
    <row r="79" spans="1:11" s="10" customFormat="1" ht="24">
      <c r="A79" s="27" t="s">
        <v>21</v>
      </c>
      <c r="B79" s="48"/>
      <c r="C79" s="7">
        <v>3818</v>
      </c>
      <c r="D79" s="48"/>
      <c r="E79" s="26">
        <f>(D79/C79)*100</f>
        <v>0</v>
      </c>
      <c r="F79" s="9">
        <f t="shared" si="9"/>
        <v>0</v>
      </c>
      <c r="G79" s="28">
        <v>0</v>
      </c>
      <c r="H79" s="11"/>
    </row>
    <row r="80" spans="1:11" ht="36">
      <c r="A80" s="27" t="s">
        <v>22</v>
      </c>
      <c r="B80" s="48"/>
      <c r="C80" s="7"/>
      <c r="D80" s="48"/>
      <c r="E80" s="26"/>
      <c r="F80" s="9">
        <f t="shared" si="9"/>
        <v>0</v>
      </c>
      <c r="G80" s="28"/>
      <c r="H80" s="11"/>
    </row>
    <row r="81" spans="1:13" s="8" customFormat="1" ht="15.75">
      <c r="A81" s="22" t="s">
        <v>33</v>
      </c>
      <c r="B81" s="45"/>
      <c r="C81" s="7"/>
      <c r="D81" s="45"/>
      <c r="E81" s="28"/>
      <c r="F81" s="9">
        <f t="shared" si="9"/>
        <v>0</v>
      </c>
      <c r="G81" s="28"/>
      <c r="H81" s="14"/>
      <c r="I81" s="13"/>
      <c r="J81" s="6"/>
      <c r="K81" s="13"/>
      <c r="L81" s="6"/>
      <c r="M81" s="6"/>
    </row>
    <row r="82" spans="1:13" s="8" customFormat="1" ht="36">
      <c r="A82" s="22" t="s">
        <v>76</v>
      </c>
      <c r="B82" s="45"/>
      <c r="C82" s="9"/>
      <c r="D82" s="45"/>
      <c r="E82" s="28"/>
      <c r="F82" s="9">
        <f t="shared" si="9"/>
        <v>0</v>
      </c>
      <c r="G82" s="28"/>
      <c r="H82" s="14"/>
      <c r="I82" s="13"/>
      <c r="J82" s="6"/>
      <c r="K82" s="13"/>
      <c r="L82" s="6"/>
      <c r="M82" s="6"/>
    </row>
    <row r="83" spans="1:13" s="8" customFormat="1" ht="48">
      <c r="A83" s="22" t="s">
        <v>77</v>
      </c>
      <c r="B83" s="45"/>
      <c r="C83" s="9"/>
      <c r="D83" s="45"/>
      <c r="E83" s="28"/>
      <c r="F83" s="9">
        <f t="shared" si="9"/>
        <v>0</v>
      </c>
      <c r="G83" s="28"/>
      <c r="H83" s="14"/>
      <c r="I83" s="13"/>
      <c r="J83" s="6"/>
      <c r="K83" s="13"/>
      <c r="L83" s="6"/>
      <c r="M83" s="6"/>
    </row>
    <row r="84" spans="1:13" ht="15.75">
      <c r="A84" s="27" t="s">
        <v>23</v>
      </c>
      <c r="B84" s="48">
        <v>360</v>
      </c>
      <c r="C84" s="7">
        <v>31286</v>
      </c>
      <c r="D84" s="48">
        <v>106</v>
      </c>
      <c r="E84" s="26">
        <f>(D84/C84)*100</f>
        <v>0.33880969123569649</v>
      </c>
      <c r="F84" s="9">
        <f t="shared" si="9"/>
        <v>-254</v>
      </c>
      <c r="G84" s="28">
        <f>(D84/B84)*100</f>
        <v>29.444444444444446</v>
      </c>
      <c r="H84" s="11"/>
    </row>
    <row r="85" spans="1:13" ht="15.75">
      <c r="A85" s="27" t="s">
        <v>24</v>
      </c>
      <c r="B85" s="48">
        <v>2107</v>
      </c>
      <c r="C85" s="7">
        <v>11584</v>
      </c>
      <c r="D85" s="48">
        <v>25</v>
      </c>
      <c r="E85" s="26">
        <f>(D85/C85)*100</f>
        <v>0.21581491712707185</v>
      </c>
      <c r="F85" s="9">
        <f t="shared" si="9"/>
        <v>-2082</v>
      </c>
      <c r="G85" s="28">
        <f>(D85/B85)*100</f>
        <v>1.1865211200759374</v>
      </c>
      <c r="H85" s="11"/>
    </row>
    <row r="86" spans="1:13" ht="15.75">
      <c r="A86" s="27" t="s">
        <v>68</v>
      </c>
      <c r="B86" s="48">
        <v>3</v>
      </c>
      <c r="C86" s="7">
        <v>8024</v>
      </c>
      <c r="D86" s="48">
        <v>88</v>
      </c>
      <c r="E86" s="26">
        <f>(D86/C86)*100</f>
        <v>1.0967098703888334</v>
      </c>
      <c r="F86" s="9">
        <f t="shared" si="9"/>
        <v>85</v>
      </c>
      <c r="G86" s="28">
        <f>(D86/B86)*100</f>
        <v>2933.333333333333</v>
      </c>
      <c r="H86" s="11"/>
    </row>
    <row r="87" spans="1:13" ht="15.75">
      <c r="A87" s="27" t="s">
        <v>71</v>
      </c>
      <c r="B87" s="48"/>
      <c r="C87" s="7"/>
      <c r="D87" s="48"/>
      <c r="E87" s="26"/>
      <c r="F87" s="9"/>
      <c r="G87" s="28"/>
      <c r="H87" s="1"/>
      <c r="I87" s="1"/>
      <c r="J87" s="1"/>
    </row>
    <row r="88" spans="1:13" ht="24">
      <c r="A88" s="27" t="s">
        <v>55</v>
      </c>
      <c r="B88" s="48">
        <v>3249</v>
      </c>
      <c r="C88" s="7">
        <v>250188</v>
      </c>
      <c r="D88" s="48">
        <v>21064</v>
      </c>
      <c r="E88" s="26">
        <f>(D88/C88)*100</f>
        <v>8.4192687099301313</v>
      </c>
      <c r="F88" s="9">
        <f t="shared" ref="F88:F151" si="10">D88-B88</f>
        <v>17815</v>
      </c>
      <c r="G88" s="28">
        <f>(D88/B88)*100</f>
        <v>648.32256078793478</v>
      </c>
      <c r="H88" s="11"/>
    </row>
    <row r="89" spans="1:13" ht="15.75">
      <c r="A89" s="27" t="s">
        <v>34</v>
      </c>
      <c r="B89" s="48"/>
      <c r="C89" s="7"/>
      <c r="D89" s="48"/>
      <c r="E89" s="26"/>
      <c r="F89" s="9">
        <f t="shared" si="10"/>
        <v>0</v>
      </c>
      <c r="G89" s="28"/>
      <c r="H89" s="11"/>
    </row>
    <row r="90" spans="1:13" ht="24">
      <c r="A90" s="27" t="s">
        <v>25</v>
      </c>
      <c r="B90" s="48">
        <v>260</v>
      </c>
      <c r="C90" s="7">
        <v>477</v>
      </c>
      <c r="D90" s="48">
        <v>186</v>
      </c>
      <c r="E90" s="26">
        <f>(D90/C90)*100</f>
        <v>38.9937106918239</v>
      </c>
      <c r="F90" s="9">
        <f t="shared" si="10"/>
        <v>-74</v>
      </c>
      <c r="G90" s="28">
        <f>(D90/B90)*100</f>
        <v>71.538461538461533</v>
      </c>
      <c r="H90" s="11"/>
    </row>
    <row r="91" spans="1:13" ht="24">
      <c r="A91" s="27" t="s">
        <v>56</v>
      </c>
      <c r="B91" s="48"/>
      <c r="C91" s="7"/>
      <c r="D91" s="48"/>
      <c r="E91" s="26"/>
      <c r="F91" s="9">
        <f t="shared" si="10"/>
        <v>0</v>
      </c>
      <c r="G91" s="28"/>
      <c r="H91" s="11"/>
    </row>
    <row r="92" spans="1:13" ht="15.75">
      <c r="A92" s="27" t="s">
        <v>30</v>
      </c>
      <c r="B92" s="48">
        <v>10368</v>
      </c>
      <c r="C92" s="7"/>
      <c r="D92" s="48">
        <v>585</v>
      </c>
      <c r="E92" s="26"/>
      <c r="F92" s="9">
        <f t="shared" si="10"/>
        <v>-9783</v>
      </c>
      <c r="G92" s="28">
        <f>(D92/B92)*100</f>
        <v>5.6423611111111116</v>
      </c>
      <c r="H92" s="11"/>
    </row>
    <row r="93" spans="1:13" ht="15.75">
      <c r="A93" s="27" t="s">
        <v>72</v>
      </c>
      <c r="B93" s="48"/>
      <c r="C93" s="7"/>
      <c r="D93" s="48"/>
      <c r="E93" s="26"/>
      <c r="F93" s="9">
        <f t="shared" si="10"/>
        <v>0</v>
      </c>
      <c r="G93" s="28"/>
      <c r="H93" s="11"/>
      <c r="I93" s="1"/>
      <c r="J93" s="1"/>
    </row>
    <row r="94" spans="1:13" ht="15.75">
      <c r="A94" s="27" t="s">
        <v>73</v>
      </c>
      <c r="B94" s="48">
        <v>2081</v>
      </c>
      <c r="C94" s="7">
        <v>6260</v>
      </c>
      <c r="D94" s="48"/>
      <c r="E94" s="26">
        <f>(D94/C94)*100</f>
        <v>0</v>
      </c>
      <c r="F94" s="9">
        <f t="shared" si="10"/>
        <v>-2081</v>
      </c>
      <c r="G94" s="28">
        <f>(D94/B94)*100</f>
        <v>0</v>
      </c>
      <c r="H94" s="11"/>
      <c r="I94" s="1"/>
      <c r="J94" s="1"/>
    </row>
    <row r="95" spans="1:13" ht="36">
      <c r="A95" s="27" t="s">
        <v>83</v>
      </c>
      <c r="B95" s="48"/>
      <c r="C95" s="7"/>
      <c r="D95" s="48"/>
      <c r="E95" s="26"/>
      <c r="F95" s="9">
        <f t="shared" si="10"/>
        <v>0</v>
      </c>
      <c r="G95" s="28"/>
      <c r="H95" s="11"/>
      <c r="I95" s="1"/>
      <c r="J95" s="1"/>
    </row>
    <row r="96" spans="1:13" ht="15.75">
      <c r="A96" s="27" t="s">
        <v>26</v>
      </c>
      <c r="B96" s="48">
        <v>236</v>
      </c>
      <c r="C96" s="7">
        <v>9320</v>
      </c>
      <c r="D96" s="48">
        <v>269</v>
      </c>
      <c r="E96" s="26">
        <f>(D96/C96)*100</f>
        <v>2.8862660944206011</v>
      </c>
      <c r="F96" s="9">
        <f t="shared" si="10"/>
        <v>33</v>
      </c>
      <c r="G96" s="28">
        <f>(D96/B96)*100</f>
        <v>113.98305084745763</v>
      </c>
      <c r="H96" s="11"/>
    </row>
    <row r="97" spans="1:8" ht="15.75">
      <c r="A97" s="27" t="s">
        <v>27</v>
      </c>
      <c r="B97" s="48">
        <v>24864</v>
      </c>
      <c r="C97" s="7">
        <v>525623</v>
      </c>
      <c r="D97" s="48">
        <v>130234</v>
      </c>
      <c r="E97" s="26">
        <f>(D97/C97)*100</f>
        <v>24.777074062588586</v>
      </c>
      <c r="F97" s="9">
        <f t="shared" si="10"/>
        <v>105370</v>
      </c>
      <c r="G97" s="28">
        <f>(D97/B97)*100</f>
        <v>523.78539253539259</v>
      </c>
      <c r="H97" s="11"/>
    </row>
    <row r="98" spans="1:8" ht="15.75">
      <c r="A98" s="27" t="s">
        <v>28</v>
      </c>
      <c r="B98" s="48">
        <v>944</v>
      </c>
      <c r="C98" s="7"/>
      <c r="D98" s="48">
        <v>497</v>
      </c>
      <c r="E98" s="26">
        <v>0</v>
      </c>
      <c r="F98" s="9">
        <f t="shared" si="10"/>
        <v>-447</v>
      </c>
      <c r="G98" s="28">
        <f>(D98/B98)*100</f>
        <v>52.648305084745758</v>
      </c>
      <c r="H98" s="11"/>
    </row>
    <row r="99" spans="1:8" ht="15.75">
      <c r="A99" s="27" t="s">
        <v>29</v>
      </c>
      <c r="B99" s="48"/>
      <c r="C99" s="7"/>
      <c r="D99" s="48">
        <v>-10</v>
      </c>
      <c r="E99" s="26">
        <v>0</v>
      </c>
      <c r="F99" s="9">
        <f t="shared" si="10"/>
        <v>-10</v>
      </c>
      <c r="G99" s="28">
        <v>0</v>
      </c>
      <c r="H99" s="11"/>
    </row>
    <row r="100" spans="1:8" ht="48">
      <c r="A100" s="34" t="s">
        <v>81</v>
      </c>
      <c r="B100" s="49"/>
      <c r="C100" s="35"/>
      <c r="D100" s="48">
        <v>0</v>
      </c>
      <c r="E100" s="26">
        <v>0</v>
      </c>
      <c r="F100" s="9">
        <f t="shared" si="10"/>
        <v>0</v>
      </c>
      <c r="G100" s="28">
        <v>0</v>
      </c>
    </row>
    <row r="101" spans="1:8">
      <c r="A101" s="50" t="s">
        <v>95</v>
      </c>
      <c r="B101" s="51">
        <v>1597263.5213599999</v>
      </c>
      <c r="C101" s="51">
        <v>22351237.579999998</v>
      </c>
      <c r="D101" s="51">
        <v>5119735.7076300001</v>
      </c>
      <c r="E101" s="52">
        <f t="shared" ref="E101:E164" si="11">D101/C101*100</f>
        <v>22.90582653110522</v>
      </c>
      <c r="F101" s="53">
        <f t="shared" si="10"/>
        <v>3522472.1862700004</v>
      </c>
      <c r="G101" s="54">
        <f t="shared" ref="G101:G107" si="12">D101/B101*100</f>
        <v>320.53168679835431</v>
      </c>
    </row>
    <row r="102" spans="1:8" ht="39">
      <c r="A102" s="50" t="s">
        <v>96</v>
      </c>
      <c r="B102" s="51">
        <v>771564.50046999997</v>
      </c>
      <c r="C102" s="51">
        <v>22250938.399999999</v>
      </c>
      <c r="D102" s="51">
        <v>4553573.5821700003</v>
      </c>
      <c r="E102" s="52">
        <f t="shared" si="11"/>
        <v>20.464636143930004</v>
      </c>
      <c r="F102" s="53">
        <f t="shared" si="10"/>
        <v>3782009.0817000004</v>
      </c>
      <c r="G102" s="54">
        <f t="shared" si="12"/>
        <v>590.17406573218216</v>
      </c>
    </row>
    <row r="103" spans="1:8" ht="27">
      <c r="A103" s="58" t="s">
        <v>97</v>
      </c>
      <c r="B103" s="59">
        <v>370235</v>
      </c>
      <c r="C103" s="59">
        <v>3691053.9</v>
      </c>
      <c r="D103" s="59">
        <v>3693249.8</v>
      </c>
      <c r="E103" s="52">
        <f t="shared" si="11"/>
        <v>100.05949249345831</v>
      </c>
      <c r="F103" s="53">
        <f t="shared" si="10"/>
        <v>3323014.8</v>
      </c>
      <c r="G103" s="60">
        <f t="shared" si="12"/>
        <v>997.54204761840447</v>
      </c>
    </row>
    <row r="104" spans="1:8" ht="26.25">
      <c r="A104" s="61" t="s">
        <v>98</v>
      </c>
      <c r="B104" s="62">
        <v>305391</v>
      </c>
      <c r="C104" s="62">
        <v>2748522.9</v>
      </c>
      <c r="D104" s="62">
        <v>458087.2</v>
      </c>
      <c r="E104" s="52">
        <f t="shared" si="11"/>
        <v>16.666668485825607</v>
      </c>
      <c r="F104" s="53">
        <f t="shared" si="10"/>
        <v>152696.20000000001</v>
      </c>
      <c r="G104" s="63">
        <f t="shared" si="12"/>
        <v>150.00022921435144</v>
      </c>
    </row>
    <row r="105" spans="1:8" ht="26.25">
      <c r="A105" s="61" t="s">
        <v>99</v>
      </c>
      <c r="B105" s="62"/>
      <c r="C105" s="62"/>
      <c r="D105" s="62">
        <v>3078074</v>
      </c>
      <c r="E105" s="52"/>
      <c r="F105" s="53">
        <f t="shared" si="10"/>
        <v>3078074</v>
      </c>
      <c r="G105" s="63"/>
    </row>
    <row r="106" spans="1:8" ht="39">
      <c r="A106" s="61" t="s">
        <v>100</v>
      </c>
      <c r="B106" s="62">
        <v>64844</v>
      </c>
      <c r="C106" s="62">
        <v>942531</v>
      </c>
      <c r="D106" s="62">
        <v>157088.6</v>
      </c>
      <c r="E106" s="52">
        <f t="shared" si="11"/>
        <v>16.666677276397277</v>
      </c>
      <c r="F106" s="53">
        <f t="shared" si="10"/>
        <v>92244.6</v>
      </c>
      <c r="G106" s="63">
        <f t="shared" si="12"/>
        <v>242.25618407254333</v>
      </c>
    </row>
    <row r="107" spans="1:8" ht="40.5">
      <c r="A107" s="58" t="s">
        <v>101</v>
      </c>
      <c r="B107" s="59">
        <v>255593.06679000001</v>
      </c>
      <c r="C107" s="59">
        <v>13943371.9</v>
      </c>
      <c r="D107" s="59">
        <v>558046.84123000002</v>
      </c>
      <c r="E107" s="52">
        <f t="shared" si="11"/>
        <v>4.002237372941333</v>
      </c>
      <c r="F107" s="53">
        <f t="shared" si="10"/>
        <v>302453.77444000001</v>
      </c>
      <c r="G107" s="60">
        <f t="shared" si="12"/>
        <v>218.33410750867571</v>
      </c>
    </row>
    <row r="108" spans="1:8" ht="26.25">
      <c r="A108" s="61" t="s">
        <v>102</v>
      </c>
      <c r="B108" s="59"/>
      <c r="C108" s="59">
        <v>12721.3</v>
      </c>
      <c r="D108" s="59"/>
      <c r="E108" s="52">
        <f t="shared" si="11"/>
        <v>0</v>
      </c>
      <c r="F108" s="53">
        <f t="shared" si="10"/>
        <v>0</v>
      </c>
      <c r="G108" s="60"/>
    </row>
    <row r="109" spans="1:8" ht="51.75">
      <c r="A109" s="61" t="s">
        <v>103</v>
      </c>
      <c r="B109" s="62"/>
      <c r="C109" s="62">
        <v>5052.8</v>
      </c>
      <c r="D109" s="62"/>
      <c r="E109" s="52">
        <f t="shared" si="11"/>
        <v>0</v>
      </c>
      <c r="F109" s="53">
        <f t="shared" si="10"/>
        <v>0</v>
      </c>
      <c r="G109" s="63"/>
    </row>
    <row r="110" spans="1:8" ht="51.75">
      <c r="A110" s="61" t="s">
        <v>104</v>
      </c>
      <c r="B110" s="62"/>
      <c r="C110" s="62">
        <v>56283.5</v>
      </c>
      <c r="D110" s="62"/>
      <c r="E110" s="52">
        <f t="shared" si="11"/>
        <v>0</v>
      </c>
      <c r="F110" s="53">
        <f t="shared" si="10"/>
        <v>0</v>
      </c>
      <c r="G110" s="63"/>
    </row>
    <row r="111" spans="1:8" ht="51.75">
      <c r="A111" s="61" t="s">
        <v>105</v>
      </c>
      <c r="B111" s="62"/>
      <c r="C111" s="62">
        <v>213.6</v>
      </c>
      <c r="D111" s="62"/>
      <c r="E111" s="52">
        <f t="shared" si="11"/>
        <v>0</v>
      </c>
      <c r="F111" s="53">
        <f t="shared" si="10"/>
        <v>0</v>
      </c>
      <c r="G111" s="63"/>
    </row>
    <row r="112" spans="1:8" ht="77.25">
      <c r="A112" s="61" t="s">
        <v>106</v>
      </c>
      <c r="B112" s="62"/>
      <c r="C112" s="62">
        <v>3591.5</v>
      </c>
      <c r="D112" s="62"/>
      <c r="E112" s="52">
        <f t="shared" si="11"/>
        <v>0</v>
      </c>
      <c r="F112" s="53">
        <f t="shared" si="10"/>
        <v>0</v>
      </c>
      <c r="G112" s="63"/>
    </row>
    <row r="113" spans="1:7" ht="64.5">
      <c r="A113" s="61" t="s">
        <v>107</v>
      </c>
      <c r="B113" s="62"/>
      <c r="C113" s="62">
        <v>35361</v>
      </c>
      <c r="D113" s="62"/>
      <c r="E113" s="52">
        <f t="shared" si="11"/>
        <v>0</v>
      </c>
      <c r="F113" s="53">
        <f t="shared" si="10"/>
        <v>0</v>
      </c>
      <c r="G113" s="63"/>
    </row>
    <row r="114" spans="1:7" ht="64.5">
      <c r="A114" s="61" t="s">
        <v>108</v>
      </c>
      <c r="B114" s="62">
        <v>47576.853219999997</v>
      </c>
      <c r="C114" s="62">
        <v>574713.59999999998</v>
      </c>
      <c r="D114" s="62">
        <v>55108.283069999998</v>
      </c>
      <c r="E114" s="52">
        <f t="shared" si="11"/>
        <v>9.5888252983747044</v>
      </c>
      <c r="F114" s="53">
        <f t="shared" si="10"/>
        <v>7531.4298500000004</v>
      </c>
      <c r="G114" s="63">
        <f t="shared" ref="G114" si="13">D114/B114*100</f>
        <v>115.8300293951219</v>
      </c>
    </row>
    <row r="115" spans="1:7" ht="90">
      <c r="A115" s="61" t="s">
        <v>109</v>
      </c>
      <c r="B115" s="62"/>
      <c r="C115" s="62">
        <v>1800.9</v>
      </c>
      <c r="D115" s="62"/>
      <c r="E115" s="52">
        <f t="shared" si="11"/>
        <v>0</v>
      </c>
      <c r="F115" s="53">
        <f t="shared" si="10"/>
        <v>0</v>
      </c>
      <c r="G115" s="63"/>
    </row>
    <row r="116" spans="1:7" ht="77.25">
      <c r="A116" s="61" t="s">
        <v>110</v>
      </c>
      <c r="B116" s="62"/>
      <c r="C116" s="62">
        <v>13628.4</v>
      </c>
      <c r="D116" s="62"/>
      <c r="E116" s="52">
        <f t="shared" si="11"/>
        <v>0</v>
      </c>
      <c r="F116" s="53">
        <f t="shared" si="10"/>
        <v>0</v>
      </c>
      <c r="G116" s="63"/>
    </row>
    <row r="117" spans="1:7" ht="102.75">
      <c r="A117" s="61" t="s">
        <v>111</v>
      </c>
      <c r="B117" s="62"/>
      <c r="C117" s="62">
        <v>114140</v>
      </c>
      <c r="D117" s="62"/>
      <c r="E117" s="52">
        <f t="shared" si="11"/>
        <v>0</v>
      </c>
      <c r="F117" s="53">
        <f t="shared" si="10"/>
        <v>0</v>
      </c>
      <c r="G117" s="63"/>
    </row>
    <row r="118" spans="1:7" ht="64.5">
      <c r="A118" s="61" t="s">
        <v>112</v>
      </c>
      <c r="B118" s="62"/>
      <c r="C118" s="62">
        <v>50396.5</v>
      </c>
      <c r="D118" s="62"/>
      <c r="E118" s="52">
        <f t="shared" si="11"/>
        <v>0</v>
      </c>
      <c r="F118" s="53">
        <f t="shared" si="10"/>
        <v>0</v>
      </c>
      <c r="G118" s="63"/>
    </row>
    <row r="119" spans="1:7" ht="115.5">
      <c r="A119" s="61" t="s">
        <v>113</v>
      </c>
      <c r="B119" s="62"/>
      <c r="C119" s="62">
        <v>42847.5</v>
      </c>
      <c r="D119" s="62"/>
      <c r="E119" s="52">
        <f t="shared" si="11"/>
        <v>0</v>
      </c>
      <c r="F119" s="53">
        <f t="shared" si="10"/>
        <v>0</v>
      </c>
      <c r="G119" s="63"/>
    </row>
    <row r="120" spans="1:7" ht="64.5">
      <c r="A120" s="61" t="s">
        <v>114</v>
      </c>
      <c r="B120" s="62"/>
      <c r="C120" s="62">
        <v>104600.5</v>
      </c>
      <c r="D120" s="62">
        <v>108.89369000000001</v>
      </c>
      <c r="E120" s="52">
        <f t="shared" si="11"/>
        <v>0.10410436852596307</v>
      </c>
      <c r="F120" s="53">
        <f t="shared" si="10"/>
        <v>108.89369000000001</v>
      </c>
      <c r="G120" s="63"/>
    </row>
    <row r="121" spans="1:7" ht="90">
      <c r="A121" s="61" t="s">
        <v>115</v>
      </c>
      <c r="B121" s="62"/>
      <c r="C121" s="62">
        <v>105671.3</v>
      </c>
      <c r="D121" s="62"/>
      <c r="E121" s="52">
        <f t="shared" si="11"/>
        <v>0</v>
      </c>
      <c r="F121" s="53">
        <f t="shared" si="10"/>
        <v>0</v>
      </c>
      <c r="G121" s="63"/>
    </row>
    <row r="122" spans="1:7" ht="26.25">
      <c r="A122" s="61" t="s">
        <v>116</v>
      </c>
      <c r="B122" s="62"/>
      <c r="C122" s="62">
        <v>42167.1</v>
      </c>
      <c r="D122" s="62"/>
      <c r="E122" s="52">
        <f t="shared" si="11"/>
        <v>0</v>
      </c>
      <c r="F122" s="53">
        <f t="shared" si="10"/>
        <v>0</v>
      </c>
      <c r="G122" s="63"/>
    </row>
    <row r="123" spans="1:7" ht="39">
      <c r="A123" s="61" t="s">
        <v>117</v>
      </c>
      <c r="B123" s="62"/>
      <c r="C123" s="62">
        <v>11007.3</v>
      </c>
      <c r="D123" s="62"/>
      <c r="E123" s="52">
        <f t="shared" si="11"/>
        <v>0</v>
      </c>
      <c r="F123" s="53">
        <f t="shared" si="10"/>
        <v>0</v>
      </c>
      <c r="G123" s="63"/>
    </row>
    <row r="124" spans="1:7" ht="51.75">
      <c r="A124" s="61" t="s">
        <v>118</v>
      </c>
      <c r="B124" s="62"/>
      <c r="C124" s="62">
        <v>110773</v>
      </c>
      <c r="D124" s="62"/>
      <c r="E124" s="52">
        <f t="shared" si="11"/>
        <v>0</v>
      </c>
      <c r="F124" s="53">
        <f t="shared" si="10"/>
        <v>0</v>
      </c>
      <c r="G124" s="63"/>
    </row>
    <row r="125" spans="1:7" ht="39">
      <c r="A125" s="61" t="s">
        <v>119</v>
      </c>
      <c r="B125" s="62"/>
      <c r="C125" s="62">
        <v>11649.5</v>
      </c>
      <c r="D125" s="62"/>
      <c r="E125" s="52">
        <f t="shared" si="11"/>
        <v>0</v>
      </c>
      <c r="F125" s="53">
        <f t="shared" si="10"/>
        <v>0</v>
      </c>
      <c r="G125" s="63"/>
    </row>
    <row r="126" spans="1:7" ht="51.75">
      <c r="A126" s="61" t="s">
        <v>120</v>
      </c>
      <c r="B126" s="62"/>
      <c r="C126" s="62">
        <v>3560.7</v>
      </c>
      <c r="D126" s="62"/>
      <c r="E126" s="52">
        <f t="shared" si="11"/>
        <v>0</v>
      </c>
      <c r="F126" s="53">
        <f t="shared" si="10"/>
        <v>0</v>
      </c>
      <c r="G126" s="63"/>
    </row>
    <row r="127" spans="1:7" ht="39">
      <c r="A127" s="61" t="s">
        <v>121</v>
      </c>
      <c r="B127" s="62"/>
      <c r="C127" s="62">
        <v>165031.1</v>
      </c>
      <c r="D127" s="62"/>
      <c r="E127" s="52">
        <f t="shared" si="11"/>
        <v>0</v>
      </c>
      <c r="F127" s="53">
        <f t="shared" si="10"/>
        <v>0</v>
      </c>
      <c r="G127" s="63"/>
    </row>
    <row r="128" spans="1:7" ht="90">
      <c r="A128" s="61" t="s">
        <v>122</v>
      </c>
      <c r="B128" s="62"/>
      <c r="C128" s="62">
        <v>2610</v>
      </c>
      <c r="D128" s="62"/>
      <c r="E128" s="52">
        <f t="shared" si="11"/>
        <v>0</v>
      </c>
      <c r="F128" s="53">
        <f t="shared" si="10"/>
        <v>0</v>
      </c>
      <c r="G128" s="63"/>
    </row>
    <row r="129" spans="1:7" ht="51.75">
      <c r="A129" s="61" t="s">
        <v>123</v>
      </c>
      <c r="B129" s="62"/>
      <c r="C129" s="62">
        <v>40511.1</v>
      </c>
      <c r="D129" s="62"/>
      <c r="E129" s="52">
        <f t="shared" si="11"/>
        <v>0</v>
      </c>
      <c r="F129" s="53">
        <f t="shared" si="10"/>
        <v>0</v>
      </c>
      <c r="G129" s="63"/>
    </row>
    <row r="130" spans="1:7" ht="64.5">
      <c r="A130" s="61" t="s">
        <v>124</v>
      </c>
      <c r="B130" s="62"/>
      <c r="C130" s="62">
        <v>11902</v>
      </c>
      <c r="D130" s="62"/>
      <c r="E130" s="52">
        <f t="shared" si="11"/>
        <v>0</v>
      </c>
      <c r="F130" s="53">
        <f t="shared" si="10"/>
        <v>0</v>
      </c>
      <c r="G130" s="63"/>
    </row>
    <row r="131" spans="1:7" ht="39">
      <c r="A131" s="61" t="s">
        <v>125</v>
      </c>
      <c r="B131" s="62">
        <v>166603.61434</v>
      </c>
      <c r="C131" s="62">
        <v>1013782.9</v>
      </c>
      <c r="D131" s="62">
        <v>196868.77833999999</v>
      </c>
      <c r="E131" s="52">
        <f t="shared" si="11"/>
        <v>19.419224603216328</v>
      </c>
      <c r="F131" s="53">
        <f t="shared" si="10"/>
        <v>30265.16399999999</v>
      </c>
      <c r="G131" s="63">
        <f t="shared" ref="G131:G142" si="14">D131/B131*100</f>
        <v>118.16597084036586</v>
      </c>
    </row>
    <row r="132" spans="1:7" ht="51.75">
      <c r="A132" s="61" t="s">
        <v>126</v>
      </c>
      <c r="B132" s="62"/>
      <c r="C132" s="62">
        <v>462818.8</v>
      </c>
      <c r="D132" s="62"/>
      <c r="E132" s="52">
        <f t="shared" si="11"/>
        <v>0</v>
      </c>
      <c r="F132" s="53">
        <f t="shared" si="10"/>
        <v>0</v>
      </c>
      <c r="G132" s="63"/>
    </row>
    <row r="133" spans="1:7" ht="39">
      <c r="A133" s="61" t="s">
        <v>127</v>
      </c>
      <c r="B133" s="62"/>
      <c r="C133" s="62">
        <v>633389.69999999995</v>
      </c>
      <c r="D133" s="62"/>
      <c r="E133" s="52">
        <f t="shared" si="11"/>
        <v>0</v>
      </c>
      <c r="F133" s="53">
        <f t="shared" si="10"/>
        <v>0</v>
      </c>
      <c r="G133" s="63"/>
    </row>
    <row r="134" spans="1:7" ht="39">
      <c r="A134" s="61" t="s">
        <v>128</v>
      </c>
      <c r="B134" s="62"/>
      <c r="C134" s="62">
        <v>728037.5</v>
      </c>
      <c r="D134" s="62">
        <v>303303.68862999999</v>
      </c>
      <c r="E134" s="52">
        <f t="shared" si="11"/>
        <v>41.660448621121851</v>
      </c>
      <c r="F134" s="53">
        <f t="shared" si="10"/>
        <v>303303.68862999999</v>
      </c>
      <c r="G134" s="63"/>
    </row>
    <row r="135" spans="1:7" ht="77.25">
      <c r="A135" s="61" t="s">
        <v>129</v>
      </c>
      <c r="B135" s="62"/>
      <c r="C135" s="62">
        <v>8900</v>
      </c>
      <c r="D135" s="62">
        <v>89.254769999999994</v>
      </c>
      <c r="E135" s="52">
        <f t="shared" si="11"/>
        <v>1.0028625842696628</v>
      </c>
      <c r="F135" s="53">
        <f t="shared" si="10"/>
        <v>89.254769999999994</v>
      </c>
      <c r="G135" s="63"/>
    </row>
    <row r="136" spans="1:7" ht="51.75">
      <c r="A136" s="61" t="s">
        <v>130</v>
      </c>
      <c r="B136" s="62">
        <v>19747.901539999999</v>
      </c>
      <c r="C136" s="62">
        <v>304104.5</v>
      </c>
      <c r="D136" s="62">
        <v>2428.5667199999998</v>
      </c>
      <c r="E136" s="52">
        <f t="shared" si="11"/>
        <v>0.79859611416470322</v>
      </c>
      <c r="F136" s="53">
        <f t="shared" si="10"/>
        <v>-17319.33482</v>
      </c>
      <c r="G136" s="63">
        <f t="shared" si="14"/>
        <v>12.297847014685894</v>
      </c>
    </row>
    <row r="137" spans="1:7" ht="64.5">
      <c r="A137" s="61" t="s">
        <v>131</v>
      </c>
      <c r="B137" s="62">
        <v>124.32073</v>
      </c>
      <c r="C137" s="62">
        <v>1592.8</v>
      </c>
      <c r="D137" s="62">
        <v>139.37601000000001</v>
      </c>
      <c r="E137" s="52">
        <f t="shared" si="11"/>
        <v>8.7503773229532893</v>
      </c>
      <c r="F137" s="53">
        <f t="shared" si="10"/>
        <v>15.05528000000001</v>
      </c>
      <c r="G137" s="63">
        <f t="shared" si="14"/>
        <v>112.11003185068171</v>
      </c>
    </row>
    <row r="138" spans="1:7" ht="51.75">
      <c r="A138" s="61" t="s">
        <v>132</v>
      </c>
      <c r="B138" s="62"/>
      <c r="C138" s="62">
        <v>24121.1</v>
      </c>
      <c r="D138" s="62"/>
      <c r="E138" s="52">
        <f t="shared" si="11"/>
        <v>0</v>
      </c>
      <c r="F138" s="53">
        <f t="shared" si="10"/>
        <v>0</v>
      </c>
      <c r="G138" s="63"/>
    </row>
    <row r="139" spans="1:7" ht="39">
      <c r="A139" s="61" t="s">
        <v>133</v>
      </c>
      <c r="B139" s="62"/>
      <c r="C139" s="62">
        <v>36812</v>
      </c>
      <c r="D139" s="62"/>
      <c r="E139" s="52">
        <f t="shared" si="11"/>
        <v>0</v>
      </c>
      <c r="F139" s="53">
        <f t="shared" si="10"/>
        <v>0</v>
      </c>
      <c r="G139" s="63"/>
    </row>
    <row r="140" spans="1:7" ht="26.25">
      <c r="A140" s="61" t="s">
        <v>134</v>
      </c>
      <c r="B140" s="62"/>
      <c r="C140" s="62">
        <v>22090.799999999999</v>
      </c>
      <c r="D140" s="62"/>
      <c r="E140" s="52">
        <f t="shared" si="11"/>
        <v>0</v>
      </c>
      <c r="F140" s="53">
        <f t="shared" si="10"/>
        <v>0</v>
      </c>
      <c r="G140" s="63"/>
    </row>
    <row r="141" spans="1:7" ht="39">
      <c r="A141" s="61" t="s">
        <v>135</v>
      </c>
      <c r="B141" s="62"/>
      <c r="C141" s="62">
        <v>541414.1</v>
      </c>
      <c r="D141" s="62"/>
      <c r="E141" s="52">
        <f t="shared" si="11"/>
        <v>0</v>
      </c>
      <c r="F141" s="53">
        <f t="shared" si="10"/>
        <v>0</v>
      </c>
      <c r="G141" s="63"/>
    </row>
    <row r="142" spans="1:7" ht="39">
      <c r="A142" s="61" t="s">
        <v>136</v>
      </c>
      <c r="B142" s="62">
        <v>21540.376960000001</v>
      </c>
      <c r="C142" s="62">
        <v>482680.6</v>
      </c>
      <c r="D142" s="62"/>
      <c r="E142" s="52">
        <f t="shared" si="11"/>
        <v>0</v>
      </c>
      <c r="F142" s="53">
        <f t="shared" si="10"/>
        <v>-21540.376960000001</v>
      </c>
      <c r="G142" s="63">
        <f t="shared" si="14"/>
        <v>0</v>
      </c>
    </row>
    <row r="143" spans="1:7" ht="39">
      <c r="A143" s="61" t="s">
        <v>137</v>
      </c>
      <c r="B143" s="62"/>
      <c r="C143" s="62">
        <v>1183.3</v>
      </c>
      <c r="D143" s="62"/>
      <c r="E143" s="52">
        <f t="shared" si="11"/>
        <v>0</v>
      </c>
      <c r="F143" s="53">
        <f t="shared" si="10"/>
        <v>0</v>
      </c>
      <c r="G143" s="63"/>
    </row>
    <row r="144" spans="1:7" ht="26.25">
      <c r="A144" s="61" t="s">
        <v>138</v>
      </c>
      <c r="B144" s="62"/>
      <c r="C144" s="62">
        <v>68047.8</v>
      </c>
      <c r="D144" s="62"/>
      <c r="E144" s="52">
        <f t="shared" si="11"/>
        <v>0</v>
      </c>
      <c r="F144" s="53">
        <f t="shared" si="10"/>
        <v>0</v>
      </c>
      <c r="G144" s="63"/>
    </row>
    <row r="145" spans="1:7" ht="39">
      <c r="A145" s="61" t="s">
        <v>139</v>
      </c>
      <c r="B145" s="62"/>
      <c r="C145" s="62">
        <v>266932.8</v>
      </c>
      <c r="D145" s="62"/>
      <c r="E145" s="52">
        <f t="shared" si="11"/>
        <v>0</v>
      </c>
      <c r="F145" s="53">
        <f t="shared" si="10"/>
        <v>0</v>
      </c>
      <c r="G145" s="63"/>
    </row>
    <row r="146" spans="1:7" ht="90">
      <c r="A146" s="61" t="s">
        <v>140</v>
      </c>
      <c r="B146" s="62"/>
      <c r="C146" s="62">
        <v>71872.100000000006</v>
      </c>
      <c r="D146" s="62"/>
      <c r="E146" s="52">
        <f t="shared" si="11"/>
        <v>0</v>
      </c>
      <c r="F146" s="53">
        <f t="shared" si="10"/>
        <v>0</v>
      </c>
      <c r="G146" s="63"/>
    </row>
    <row r="147" spans="1:7" ht="39">
      <c r="A147" s="61" t="s">
        <v>141</v>
      </c>
      <c r="B147" s="62"/>
      <c r="C147" s="62">
        <v>12877.6</v>
      </c>
      <c r="D147" s="62"/>
      <c r="E147" s="52">
        <f t="shared" si="11"/>
        <v>0</v>
      </c>
      <c r="F147" s="53">
        <f t="shared" si="10"/>
        <v>0</v>
      </c>
      <c r="G147" s="63"/>
    </row>
    <row r="148" spans="1:7" ht="26.25">
      <c r="A148" s="61" t="s">
        <v>142</v>
      </c>
      <c r="B148" s="62"/>
      <c r="C148" s="62">
        <v>282974.8</v>
      </c>
      <c r="D148" s="62"/>
      <c r="E148" s="52">
        <f t="shared" si="11"/>
        <v>0</v>
      </c>
      <c r="F148" s="53">
        <f t="shared" si="10"/>
        <v>0</v>
      </c>
      <c r="G148" s="63"/>
    </row>
    <row r="149" spans="1:7" ht="26.25">
      <c r="A149" s="61" t="s">
        <v>143</v>
      </c>
      <c r="B149" s="62"/>
      <c r="C149" s="62">
        <v>317192</v>
      </c>
      <c r="D149" s="62"/>
      <c r="E149" s="52">
        <f t="shared" si="11"/>
        <v>0</v>
      </c>
      <c r="F149" s="53">
        <f t="shared" si="10"/>
        <v>0</v>
      </c>
      <c r="G149" s="63"/>
    </row>
    <row r="150" spans="1:7" ht="26.25">
      <c r="A150" s="61" t="s">
        <v>144</v>
      </c>
      <c r="B150" s="62"/>
      <c r="C150" s="62">
        <v>33012</v>
      </c>
      <c r="D150" s="62"/>
      <c r="E150" s="52">
        <f t="shared" si="11"/>
        <v>0</v>
      </c>
      <c r="F150" s="53">
        <f t="shared" si="10"/>
        <v>0</v>
      </c>
      <c r="G150" s="63"/>
    </row>
    <row r="151" spans="1:7" ht="64.5">
      <c r="A151" s="61" t="s">
        <v>145</v>
      </c>
      <c r="B151" s="62"/>
      <c r="C151" s="62">
        <v>68423.600000000006</v>
      </c>
      <c r="D151" s="62"/>
      <c r="E151" s="52">
        <f t="shared" si="11"/>
        <v>0</v>
      </c>
      <c r="F151" s="53">
        <f t="shared" si="10"/>
        <v>0</v>
      </c>
      <c r="G151" s="63"/>
    </row>
    <row r="152" spans="1:7" ht="26.25">
      <c r="A152" s="61" t="s">
        <v>146</v>
      </c>
      <c r="B152" s="62"/>
      <c r="C152" s="62">
        <v>33500</v>
      </c>
      <c r="D152" s="62"/>
      <c r="E152" s="52">
        <f t="shared" si="11"/>
        <v>0</v>
      </c>
      <c r="F152" s="53">
        <f t="shared" ref="F152:F214" si="15">D152-B152</f>
        <v>0</v>
      </c>
      <c r="G152" s="63"/>
    </row>
    <row r="153" spans="1:7" ht="64.5">
      <c r="A153" s="61" t="s">
        <v>147</v>
      </c>
      <c r="B153" s="62"/>
      <c r="C153" s="62">
        <v>51940.2</v>
      </c>
      <c r="D153" s="62"/>
      <c r="E153" s="52">
        <f t="shared" si="11"/>
        <v>0</v>
      </c>
      <c r="F153" s="53">
        <f t="shared" si="15"/>
        <v>0</v>
      </c>
      <c r="G153" s="63"/>
    </row>
    <row r="154" spans="1:7" ht="90">
      <c r="A154" s="61" t="s">
        <v>148</v>
      </c>
      <c r="B154" s="62"/>
      <c r="C154" s="62">
        <v>319090.3</v>
      </c>
      <c r="D154" s="62"/>
      <c r="E154" s="52">
        <f t="shared" si="11"/>
        <v>0</v>
      </c>
      <c r="F154" s="53">
        <f t="shared" si="15"/>
        <v>0</v>
      </c>
      <c r="G154" s="63"/>
    </row>
    <row r="155" spans="1:7" ht="90">
      <c r="A155" s="61" t="s">
        <v>149</v>
      </c>
      <c r="B155" s="62"/>
      <c r="C155" s="62">
        <v>164664.1</v>
      </c>
      <c r="D155" s="62"/>
      <c r="E155" s="52">
        <f t="shared" si="11"/>
        <v>0</v>
      </c>
      <c r="F155" s="53">
        <f t="shared" si="15"/>
        <v>0</v>
      </c>
      <c r="G155" s="63"/>
    </row>
    <row r="156" spans="1:7" ht="51.75">
      <c r="A156" s="61" t="s">
        <v>150</v>
      </c>
      <c r="B156" s="62"/>
      <c r="C156" s="62">
        <v>928583.3</v>
      </c>
      <c r="D156" s="62"/>
      <c r="E156" s="52">
        <f t="shared" si="11"/>
        <v>0</v>
      </c>
      <c r="F156" s="53">
        <f t="shared" si="15"/>
        <v>0</v>
      </c>
      <c r="G156" s="63"/>
    </row>
    <row r="157" spans="1:7" ht="51.75">
      <c r="A157" s="61" t="s">
        <v>151</v>
      </c>
      <c r="B157" s="62"/>
      <c r="C157" s="62">
        <v>114270.39999999999</v>
      </c>
      <c r="D157" s="62"/>
      <c r="E157" s="52">
        <f t="shared" si="11"/>
        <v>0</v>
      </c>
      <c r="F157" s="53">
        <f t="shared" si="15"/>
        <v>0</v>
      </c>
      <c r="G157" s="63"/>
    </row>
    <row r="158" spans="1:7" ht="90">
      <c r="A158" s="61" t="s">
        <v>152</v>
      </c>
      <c r="B158" s="62"/>
      <c r="C158" s="62">
        <v>22013.4</v>
      </c>
      <c r="D158" s="62"/>
      <c r="E158" s="52">
        <f t="shared" si="11"/>
        <v>0</v>
      </c>
      <c r="F158" s="53">
        <f t="shared" si="15"/>
        <v>0</v>
      </c>
      <c r="G158" s="63"/>
    </row>
    <row r="159" spans="1:7" ht="51.75">
      <c r="A159" s="61" t="s">
        <v>153</v>
      </c>
      <c r="B159" s="62"/>
      <c r="C159" s="62">
        <v>172660.9</v>
      </c>
      <c r="D159" s="62"/>
      <c r="E159" s="52">
        <f t="shared" si="11"/>
        <v>0</v>
      </c>
      <c r="F159" s="53">
        <f t="shared" si="15"/>
        <v>0</v>
      </c>
      <c r="G159" s="63"/>
    </row>
    <row r="160" spans="1:7" ht="26.25">
      <c r="A160" s="61" t="s">
        <v>154</v>
      </c>
      <c r="B160" s="62"/>
      <c r="C160" s="62">
        <v>5220</v>
      </c>
      <c r="D160" s="62"/>
      <c r="E160" s="52">
        <f t="shared" si="11"/>
        <v>0</v>
      </c>
      <c r="F160" s="53">
        <f t="shared" si="15"/>
        <v>0</v>
      </c>
      <c r="G160" s="63"/>
    </row>
    <row r="161" spans="1:7" ht="26.25">
      <c r="A161" s="61" t="s">
        <v>155</v>
      </c>
      <c r="B161" s="62"/>
      <c r="C161" s="62">
        <v>738165.9</v>
      </c>
      <c r="D161" s="62"/>
      <c r="E161" s="52">
        <f t="shared" si="11"/>
        <v>0</v>
      </c>
      <c r="F161" s="53">
        <f t="shared" si="15"/>
        <v>0</v>
      </c>
      <c r="G161" s="63"/>
    </row>
    <row r="162" spans="1:7" ht="90">
      <c r="A162" s="61" t="s">
        <v>156</v>
      </c>
      <c r="B162" s="62"/>
      <c r="C162" s="62">
        <v>18397.2</v>
      </c>
      <c r="D162" s="62"/>
      <c r="E162" s="52">
        <f t="shared" si="11"/>
        <v>0</v>
      </c>
      <c r="F162" s="53">
        <f t="shared" si="15"/>
        <v>0</v>
      </c>
      <c r="G162" s="63"/>
    </row>
    <row r="163" spans="1:7" ht="26.25">
      <c r="A163" s="61" t="s">
        <v>157</v>
      </c>
      <c r="B163" s="62"/>
      <c r="C163" s="62">
        <v>113590.2</v>
      </c>
      <c r="D163" s="62"/>
      <c r="E163" s="52">
        <f t="shared" si="11"/>
        <v>0</v>
      </c>
      <c r="F163" s="53">
        <f t="shared" si="15"/>
        <v>0</v>
      </c>
      <c r="G163" s="63"/>
    </row>
    <row r="164" spans="1:7" ht="26.25">
      <c r="A164" s="61" t="s">
        <v>158</v>
      </c>
      <c r="B164" s="62"/>
      <c r="C164" s="62">
        <v>3791.6</v>
      </c>
      <c r="D164" s="62"/>
      <c r="E164" s="52">
        <f t="shared" si="11"/>
        <v>0</v>
      </c>
      <c r="F164" s="53">
        <f t="shared" si="15"/>
        <v>0</v>
      </c>
      <c r="G164" s="63"/>
    </row>
    <row r="165" spans="1:7" ht="26.25">
      <c r="A165" s="61" t="s">
        <v>159</v>
      </c>
      <c r="B165" s="62"/>
      <c r="C165" s="62">
        <v>3455.6</v>
      </c>
      <c r="D165" s="62"/>
      <c r="E165" s="52">
        <f t="shared" ref="E165:E205" si="16">D165/C165*100</f>
        <v>0</v>
      </c>
      <c r="F165" s="53">
        <f t="shared" si="15"/>
        <v>0</v>
      </c>
      <c r="G165" s="63"/>
    </row>
    <row r="166" spans="1:7" ht="26.25">
      <c r="A166" s="61" t="s">
        <v>160</v>
      </c>
      <c r="B166" s="62"/>
      <c r="C166" s="62">
        <v>183638.3</v>
      </c>
      <c r="D166" s="62"/>
      <c r="E166" s="52">
        <f t="shared" si="16"/>
        <v>0</v>
      </c>
      <c r="F166" s="53">
        <f t="shared" si="15"/>
        <v>0</v>
      </c>
      <c r="G166" s="63"/>
    </row>
    <row r="167" spans="1:7" ht="64.5">
      <c r="A167" s="61" t="s">
        <v>161</v>
      </c>
      <c r="B167" s="62"/>
      <c r="C167" s="62">
        <v>23119.7</v>
      </c>
      <c r="D167" s="62"/>
      <c r="E167" s="52">
        <f t="shared" si="16"/>
        <v>0</v>
      </c>
      <c r="F167" s="53">
        <f t="shared" si="15"/>
        <v>0</v>
      </c>
      <c r="G167" s="63"/>
    </row>
    <row r="168" spans="1:7" ht="26.25">
      <c r="A168" s="61" t="s">
        <v>162</v>
      </c>
      <c r="B168" s="62"/>
      <c r="C168" s="62">
        <v>1823222.7</v>
      </c>
      <c r="D168" s="62"/>
      <c r="E168" s="52">
        <f t="shared" si="16"/>
        <v>0</v>
      </c>
      <c r="F168" s="53">
        <f t="shared" si="15"/>
        <v>0</v>
      </c>
      <c r="G168" s="63"/>
    </row>
    <row r="169" spans="1:7" ht="77.25">
      <c r="A169" s="61" t="s">
        <v>163</v>
      </c>
      <c r="B169" s="62"/>
      <c r="C169" s="62">
        <v>41080.1</v>
      </c>
      <c r="D169" s="62"/>
      <c r="E169" s="52">
        <f t="shared" si="16"/>
        <v>0</v>
      </c>
      <c r="F169" s="53">
        <f t="shared" si="15"/>
        <v>0</v>
      </c>
      <c r="G169" s="63"/>
    </row>
    <row r="170" spans="1:7" ht="64.5">
      <c r="A170" s="61" t="s">
        <v>164</v>
      </c>
      <c r="B170" s="62"/>
      <c r="C170" s="62">
        <v>2280473</v>
      </c>
      <c r="D170" s="62"/>
      <c r="E170" s="52">
        <f t="shared" si="16"/>
        <v>0</v>
      </c>
      <c r="F170" s="53">
        <f t="shared" si="15"/>
        <v>0</v>
      </c>
      <c r="G170" s="63"/>
    </row>
    <row r="171" spans="1:7" ht="27">
      <c r="A171" s="58" t="s">
        <v>165</v>
      </c>
      <c r="B171" s="59">
        <v>144019.05481</v>
      </c>
      <c r="C171" s="59">
        <v>1973979.5</v>
      </c>
      <c r="D171" s="59">
        <v>183118.28779</v>
      </c>
      <c r="E171" s="52">
        <f t="shared" si="16"/>
        <v>9.2766053441791065</v>
      </c>
      <c r="F171" s="53">
        <f t="shared" si="15"/>
        <v>39099.232980000001</v>
      </c>
      <c r="G171" s="60">
        <f t="shared" ref="G171:G188" si="17">D171/B171*100</f>
        <v>127.1486526776491</v>
      </c>
    </row>
    <row r="172" spans="1:7" ht="51.75">
      <c r="A172" s="61" t="s">
        <v>166</v>
      </c>
      <c r="B172" s="62">
        <v>617.59159999999997</v>
      </c>
      <c r="C172" s="62">
        <v>39861.1</v>
      </c>
      <c r="D172" s="62"/>
      <c r="E172" s="52">
        <f t="shared" si="16"/>
        <v>0</v>
      </c>
      <c r="F172" s="53">
        <f t="shared" si="15"/>
        <v>-617.59159999999997</v>
      </c>
      <c r="G172" s="63">
        <f>D172/B172*100</f>
        <v>0</v>
      </c>
    </row>
    <row r="173" spans="1:7" ht="39">
      <c r="A173" s="61" t="s">
        <v>167</v>
      </c>
      <c r="B173" s="62"/>
      <c r="C173" s="62">
        <v>33695.4</v>
      </c>
      <c r="D173" s="62"/>
      <c r="E173" s="52">
        <f t="shared" si="16"/>
        <v>0</v>
      </c>
      <c r="F173" s="53">
        <f t="shared" si="15"/>
        <v>0</v>
      </c>
      <c r="G173" s="63"/>
    </row>
    <row r="174" spans="1:7" ht="39">
      <c r="A174" s="61" t="s">
        <v>168</v>
      </c>
      <c r="B174" s="62">
        <v>1167.3771200000001</v>
      </c>
      <c r="C174" s="62">
        <v>72175.7</v>
      </c>
      <c r="D174" s="62"/>
      <c r="E174" s="52">
        <f t="shared" si="16"/>
        <v>0</v>
      </c>
      <c r="F174" s="53">
        <f t="shared" si="15"/>
        <v>-1167.3771200000001</v>
      </c>
      <c r="G174" s="63">
        <f t="shared" ref="G174:G179" si="18">D174/B174*100</f>
        <v>0</v>
      </c>
    </row>
    <row r="175" spans="1:7" ht="102.75">
      <c r="A175" s="61" t="s">
        <v>169</v>
      </c>
      <c r="B175" s="62"/>
      <c r="C175" s="62">
        <v>19501.599999999999</v>
      </c>
      <c r="D175" s="62"/>
      <c r="E175" s="52">
        <f t="shared" si="16"/>
        <v>0</v>
      </c>
      <c r="F175" s="53">
        <f t="shared" si="15"/>
        <v>0</v>
      </c>
      <c r="G175" s="63"/>
    </row>
    <row r="176" spans="1:7" ht="64.5">
      <c r="A176" s="61" t="s">
        <v>170</v>
      </c>
      <c r="B176" s="62"/>
      <c r="C176" s="62">
        <v>2961</v>
      </c>
      <c r="D176" s="62"/>
      <c r="E176" s="52">
        <f t="shared" si="16"/>
        <v>0</v>
      </c>
      <c r="F176" s="53">
        <f t="shared" si="15"/>
        <v>0</v>
      </c>
      <c r="G176" s="63"/>
    </row>
    <row r="177" spans="1:7" ht="77.25">
      <c r="A177" s="61" t="s">
        <v>171</v>
      </c>
      <c r="B177" s="62"/>
      <c r="C177" s="62">
        <v>2647</v>
      </c>
      <c r="D177" s="62"/>
      <c r="E177" s="52">
        <f t="shared" si="16"/>
        <v>0</v>
      </c>
      <c r="F177" s="53">
        <f t="shared" si="15"/>
        <v>0</v>
      </c>
      <c r="G177" s="63"/>
    </row>
    <row r="178" spans="1:7" ht="64.5">
      <c r="A178" s="61" t="s">
        <v>172</v>
      </c>
      <c r="B178" s="62"/>
      <c r="C178" s="62">
        <v>105169.4</v>
      </c>
      <c r="D178" s="62">
        <v>99230.366280000002</v>
      </c>
      <c r="E178" s="52">
        <f t="shared" si="16"/>
        <v>94.352888083415905</v>
      </c>
      <c r="F178" s="53">
        <f t="shared" si="15"/>
        <v>99230.366280000002</v>
      </c>
      <c r="G178" s="63"/>
    </row>
    <row r="179" spans="1:7" ht="90">
      <c r="A179" s="61" t="s">
        <v>173</v>
      </c>
      <c r="B179" s="62">
        <v>5.93696</v>
      </c>
      <c r="C179" s="62">
        <v>134</v>
      </c>
      <c r="D179" s="62">
        <v>6.2634800000000004</v>
      </c>
      <c r="E179" s="52">
        <f t="shared" si="16"/>
        <v>4.6742388059701501</v>
      </c>
      <c r="F179" s="53">
        <f t="shared" si="15"/>
        <v>0.32652000000000037</v>
      </c>
      <c r="G179" s="63">
        <f t="shared" si="18"/>
        <v>105.49978440144451</v>
      </c>
    </row>
    <row r="180" spans="1:7" ht="39">
      <c r="A180" s="61" t="s">
        <v>174</v>
      </c>
      <c r="B180" s="62">
        <v>32923.819159999999</v>
      </c>
      <c r="C180" s="62">
        <v>871702.4</v>
      </c>
      <c r="D180" s="62">
        <v>31083.376189999999</v>
      </c>
      <c r="E180" s="52">
        <f t="shared" si="16"/>
        <v>3.5658243214656742</v>
      </c>
      <c r="F180" s="53">
        <f t="shared" si="15"/>
        <v>-1840.4429700000001</v>
      </c>
      <c r="G180" s="63">
        <f t="shared" si="17"/>
        <v>94.409995507945197</v>
      </c>
    </row>
    <row r="181" spans="1:7" ht="90">
      <c r="A181" s="61" t="s">
        <v>175</v>
      </c>
      <c r="B181" s="62">
        <v>27215.042509999999</v>
      </c>
      <c r="C181" s="62">
        <v>382800.9</v>
      </c>
      <c r="D181" s="62">
        <v>20374.59866</v>
      </c>
      <c r="E181" s="52">
        <f t="shared" si="16"/>
        <v>5.3225054225316608</v>
      </c>
      <c r="F181" s="53">
        <f t="shared" si="15"/>
        <v>-6840.4438499999997</v>
      </c>
      <c r="G181" s="63">
        <f t="shared" si="17"/>
        <v>74.865209754912115</v>
      </c>
    </row>
    <row r="182" spans="1:7" ht="26.25">
      <c r="A182" s="61" t="s">
        <v>176</v>
      </c>
      <c r="B182" s="62"/>
      <c r="C182" s="62">
        <v>6888.2</v>
      </c>
      <c r="D182" s="62"/>
      <c r="E182" s="52">
        <f t="shared" si="16"/>
        <v>0</v>
      </c>
      <c r="F182" s="53">
        <f t="shared" si="15"/>
        <v>0</v>
      </c>
      <c r="G182" s="63"/>
    </row>
    <row r="183" spans="1:7" ht="26.25">
      <c r="A183" s="61" t="s">
        <v>177</v>
      </c>
      <c r="B183" s="62"/>
      <c r="C183" s="62">
        <v>278.39999999999998</v>
      </c>
      <c r="D183" s="62"/>
      <c r="E183" s="52">
        <f t="shared" si="16"/>
        <v>0</v>
      </c>
      <c r="F183" s="53">
        <f t="shared" si="15"/>
        <v>0</v>
      </c>
      <c r="G183" s="63"/>
    </row>
    <row r="184" spans="1:7" ht="102.75">
      <c r="A184" s="61" t="s">
        <v>178</v>
      </c>
      <c r="B184" s="62"/>
      <c r="C184" s="62">
        <v>333167.90000000002</v>
      </c>
      <c r="D184" s="62">
        <v>30177.720219999999</v>
      </c>
      <c r="E184" s="52">
        <f t="shared" si="16"/>
        <v>9.057811457826519</v>
      </c>
      <c r="F184" s="53">
        <f t="shared" si="15"/>
        <v>30177.720219999999</v>
      </c>
      <c r="G184" s="63"/>
    </row>
    <row r="185" spans="1:7" ht="39">
      <c r="A185" s="61" t="s">
        <v>179</v>
      </c>
      <c r="B185" s="62">
        <v>79294.270629999999</v>
      </c>
      <c r="C185" s="62"/>
      <c r="D185" s="62"/>
      <c r="E185" s="52"/>
      <c r="F185" s="53">
        <f t="shared" si="15"/>
        <v>-79294.270629999999</v>
      </c>
      <c r="G185" s="63">
        <f t="shared" ref="G185:G186" si="19">D185/B185*100</f>
        <v>0</v>
      </c>
    </row>
    <row r="186" spans="1:7" ht="26.25">
      <c r="A186" s="61" t="s">
        <v>180</v>
      </c>
      <c r="B186" s="62">
        <v>2696.1868300000001</v>
      </c>
      <c r="C186" s="62">
        <v>83327.7</v>
      </c>
      <c r="D186" s="62">
        <v>2245.9629599999998</v>
      </c>
      <c r="E186" s="52">
        <f t="shared" ref="E186:E210" si="20">D186/C186*100</f>
        <v>2.695337756832362</v>
      </c>
      <c r="F186" s="53">
        <f t="shared" si="15"/>
        <v>-450.22387000000026</v>
      </c>
      <c r="G186" s="63">
        <f t="shared" si="19"/>
        <v>83.301458749429457</v>
      </c>
    </row>
    <row r="187" spans="1:7" ht="39">
      <c r="A187" s="61" t="s">
        <v>181</v>
      </c>
      <c r="B187" s="62">
        <v>98.83</v>
      </c>
      <c r="C187" s="62">
        <v>19668.8</v>
      </c>
      <c r="D187" s="62"/>
      <c r="E187" s="52">
        <f t="shared" si="20"/>
        <v>0</v>
      </c>
      <c r="F187" s="53">
        <f t="shared" si="15"/>
        <v>-98.83</v>
      </c>
      <c r="G187" s="63"/>
    </row>
    <row r="188" spans="1:7">
      <c r="A188" s="58" t="s">
        <v>182</v>
      </c>
      <c r="B188" s="59">
        <v>1717.37887</v>
      </c>
      <c r="C188" s="59">
        <v>2642533.1</v>
      </c>
      <c r="D188" s="59">
        <v>119158.65315</v>
      </c>
      <c r="E188" s="52">
        <f t="shared" si="20"/>
        <v>4.509258678727619</v>
      </c>
      <c r="F188" s="53">
        <f t="shared" si="15"/>
        <v>117441.27428</v>
      </c>
      <c r="G188" s="60">
        <f t="shared" si="17"/>
        <v>6938.4021913580427</v>
      </c>
    </row>
    <row r="189" spans="1:7" ht="64.5">
      <c r="A189" s="61" t="s">
        <v>183</v>
      </c>
      <c r="B189" s="62">
        <v>813.00402999999994</v>
      </c>
      <c r="C189" s="62"/>
      <c r="D189" s="62">
        <v>1029.7906499999999</v>
      </c>
      <c r="E189" s="52"/>
      <c r="F189" s="53">
        <f t="shared" si="15"/>
        <v>216.78661999999997</v>
      </c>
      <c r="G189" s="63">
        <f>D189/B189*100</f>
        <v>126.66488873370037</v>
      </c>
    </row>
    <row r="190" spans="1:7" ht="64.5">
      <c r="A190" s="61" t="s">
        <v>184</v>
      </c>
      <c r="B190" s="62">
        <v>286.44</v>
      </c>
      <c r="C190" s="62"/>
      <c r="D190" s="62">
        <v>340.97474999999997</v>
      </c>
      <c r="E190" s="52"/>
      <c r="F190" s="53">
        <f t="shared" si="15"/>
        <v>54.534749999999974</v>
      </c>
      <c r="G190" s="63">
        <f>D190/B190*100</f>
        <v>119.03880393799749</v>
      </c>
    </row>
    <row r="191" spans="1:7" ht="39">
      <c r="A191" s="61" t="s">
        <v>185</v>
      </c>
      <c r="B191" s="62">
        <v>617.93484000000001</v>
      </c>
      <c r="C191" s="62">
        <v>99102.3</v>
      </c>
      <c r="D191" s="62">
        <v>719.82439999999997</v>
      </c>
      <c r="E191" s="52">
        <f t="shared" si="20"/>
        <v>0.72634479724486711</v>
      </c>
      <c r="F191" s="53">
        <f t="shared" si="15"/>
        <v>101.88955999999996</v>
      </c>
      <c r="G191" s="63">
        <f>D191/B191*100</f>
        <v>116.48872233842648</v>
      </c>
    </row>
    <row r="192" spans="1:7" ht="64.5">
      <c r="A192" s="61" t="s">
        <v>186</v>
      </c>
      <c r="B192" s="62"/>
      <c r="C192" s="62">
        <v>39491.1</v>
      </c>
      <c r="D192" s="62"/>
      <c r="E192" s="52">
        <f t="shared" si="20"/>
        <v>0</v>
      </c>
      <c r="F192" s="53">
        <f t="shared" si="15"/>
        <v>0</v>
      </c>
      <c r="G192" s="63"/>
    </row>
    <row r="193" spans="1:7" ht="51.75">
      <c r="A193" s="61" t="s">
        <v>187</v>
      </c>
      <c r="B193" s="62"/>
      <c r="C193" s="62">
        <v>59294.3</v>
      </c>
      <c r="D193" s="62"/>
      <c r="E193" s="52">
        <f t="shared" si="20"/>
        <v>0</v>
      </c>
      <c r="F193" s="53">
        <f t="shared" si="15"/>
        <v>0</v>
      </c>
      <c r="G193" s="63"/>
    </row>
    <row r="194" spans="1:7" ht="217.5">
      <c r="A194" s="61" t="s">
        <v>188</v>
      </c>
      <c r="B194" s="62"/>
      <c r="C194" s="62">
        <v>3482.6</v>
      </c>
      <c r="D194" s="62"/>
      <c r="E194" s="52">
        <f t="shared" si="20"/>
        <v>0</v>
      </c>
      <c r="F194" s="53">
        <f t="shared" si="15"/>
        <v>0</v>
      </c>
      <c r="G194" s="63"/>
    </row>
    <row r="195" spans="1:7" ht="64.5">
      <c r="A195" s="61" t="s">
        <v>189</v>
      </c>
      <c r="B195" s="62"/>
      <c r="C195" s="62">
        <v>22524.7</v>
      </c>
      <c r="D195" s="62">
        <v>22524.7</v>
      </c>
      <c r="E195" s="52">
        <f t="shared" si="20"/>
        <v>100</v>
      </c>
      <c r="F195" s="53">
        <f t="shared" si="15"/>
        <v>22524.7</v>
      </c>
      <c r="G195" s="63"/>
    </row>
    <row r="196" spans="1:7" ht="64.5">
      <c r="A196" s="61" t="s">
        <v>190</v>
      </c>
      <c r="B196" s="62"/>
      <c r="C196" s="62">
        <v>2064.4</v>
      </c>
      <c r="D196" s="62"/>
      <c r="E196" s="52">
        <f t="shared" si="20"/>
        <v>0</v>
      </c>
      <c r="F196" s="53">
        <f t="shared" si="15"/>
        <v>0</v>
      </c>
      <c r="G196" s="63"/>
    </row>
    <row r="197" spans="1:7" ht="77.25">
      <c r="A197" s="61" t="s">
        <v>191</v>
      </c>
      <c r="B197" s="62"/>
      <c r="C197" s="62">
        <v>25414</v>
      </c>
      <c r="D197" s="62"/>
      <c r="E197" s="52">
        <f t="shared" si="20"/>
        <v>0</v>
      </c>
      <c r="F197" s="53">
        <f t="shared" si="15"/>
        <v>0</v>
      </c>
      <c r="G197" s="63"/>
    </row>
    <row r="198" spans="1:7" ht="77.25">
      <c r="A198" s="61" t="s">
        <v>192</v>
      </c>
      <c r="B198" s="62"/>
      <c r="C198" s="62">
        <v>12291.5</v>
      </c>
      <c r="D198" s="62"/>
      <c r="E198" s="52">
        <f t="shared" si="20"/>
        <v>0</v>
      </c>
      <c r="F198" s="53">
        <f t="shared" si="15"/>
        <v>0</v>
      </c>
      <c r="G198" s="63"/>
    </row>
    <row r="199" spans="1:7" ht="77.25">
      <c r="A199" s="61" t="s">
        <v>193</v>
      </c>
      <c r="B199" s="62">
        <v>0</v>
      </c>
      <c r="C199" s="62">
        <v>664176.19999999995</v>
      </c>
      <c r="D199" s="62">
        <v>470.92534999999998</v>
      </c>
      <c r="E199" s="52">
        <f t="shared" si="20"/>
        <v>7.0903677367541926E-2</v>
      </c>
      <c r="F199" s="53">
        <f t="shared" si="15"/>
        <v>470.92534999999998</v>
      </c>
      <c r="G199" s="63"/>
    </row>
    <row r="200" spans="1:7" ht="90">
      <c r="A200" s="61" t="s">
        <v>194</v>
      </c>
      <c r="B200" s="62"/>
      <c r="C200" s="62">
        <v>386254.1</v>
      </c>
      <c r="D200" s="62"/>
      <c r="E200" s="52">
        <f t="shared" si="20"/>
        <v>0</v>
      </c>
      <c r="F200" s="53">
        <f t="shared" si="15"/>
        <v>0</v>
      </c>
      <c r="G200" s="63"/>
    </row>
    <row r="201" spans="1:7" ht="90">
      <c r="A201" s="61" t="s">
        <v>195</v>
      </c>
      <c r="B201" s="62"/>
      <c r="C201" s="62">
        <v>62200.2</v>
      </c>
      <c r="D201" s="62"/>
      <c r="E201" s="52">
        <f t="shared" si="20"/>
        <v>0</v>
      </c>
      <c r="F201" s="53">
        <f t="shared" si="15"/>
        <v>0</v>
      </c>
      <c r="G201" s="63"/>
    </row>
    <row r="202" spans="1:7" ht="64.5">
      <c r="A202" s="61" t="s">
        <v>196</v>
      </c>
      <c r="B202" s="62"/>
      <c r="C202" s="62">
        <v>235000</v>
      </c>
      <c r="D202" s="62"/>
      <c r="E202" s="52">
        <f t="shared" si="20"/>
        <v>0</v>
      </c>
      <c r="F202" s="53">
        <f t="shared" si="15"/>
        <v>0</v>
      </c>
      <c r="G202" s="63"/>
    </row>
    <row r="203" spans="1:7" ht="51.75">
      <c r="A203" s="61" t="s">
        <v>197</v>
      </c>
      <c r="B203" s="62"/>
      <c r="C203" s="62">
        <v>893901.2</v>
      </c>
      <c r="D203" s="62"/>
      <c r="E203" s="52">
        <f t="shared" si="20"/>
        <v>0</v>
      </c>
      <c r="F203" s="53">
        <f t="shared" si="15"/>
        <v>0</v>
      </c>
      <c r="G203" s="63"/>
    </row>
    <row r="204" spans="1:7" ht="39">
      <c r="A204" s="61" t="s">
        <v>198</v>
      </c>
      <c r="B204" s="62"/>
      <c r="C204" s="62">
        <v>10000</v>
      </c>
      <c r="D204" s="62"/>
      <c r="E204" s="52">
        <f t="shared" si="20"/>
        <v>0</v>
      </c>
      <c r="F204" s="53">
        <f t="shared" si="15"/>
        <v>0</v>
      </c>
      <c r="G204" s="63"/>
    </row>
    <row r="205" spans="1:7" ht="77.25">
      <c r="A205" s="61" t="s">
        <v>199</v>
      </c>
      <c r="B205" s="62"/>
      <c r="C205" s="62">
        <v>105</v>
      </c>
      <c r="D205" s="62"/>
      <c r="E205" s="52">
        <f t="shared" si="20"/>
        <v>0</v>
      </c>
      <c r="F205" s="53">
        <f t="shared" si="15"/>
        <v>0</v>
      </c>
      <c r="G205" s="63"/>
    </row>
    <row r="206" spans="1:7" ht="153.75">
      <c r="A206" s="61" t="s">
        <v>200</v>
      </c>
      <c r="B206" s="62"/>
      <c r="C206" s="62">
        <v>70880.899999999994</v>
      </c>
      <c r="D206" s="62">
        <v>5305.4380000000001</v>
      </c>
      <c r="E206" s="52">
        <f t="shared" si="20"/>
        <v>7.4850037175035879</v>
      </c>
      <c r="F206" s="53">
        <f t="shared" si="15"/>
        <v>5305.4380000000001</v>
      </c>
      <c r="G206" s="63"/>
    </row>
    <row r="207" spans="1:7" ht="217.5">
      <c r="A207" s="61" t="s">
        <v>201</v>
      </c>
      <c r="B207" s="62"/>
      <c r="C207" s="62">
        <v>56350.6</v>
      </c>
      <c r="D207" s="62"/>
      <c r="E207" s="52">
        <f t="shared" si="20"/>
        <v>0</v>
      </c>
      <c r="F207" s="53">
        <f t="shared" si="15"/>
        <v>0</v>
      </c>
      <c r="G207" s="63"/>
    </row>
    <row r="208" spans="1:7" ht="64.5">
      <c r="A208" s="61" t="s">
        <v>202</v>
      </c>
      <c r="B208" s="62"/>
      <c r="C208" s="62"/>
      <c r="D208" s="62">
        <v>88767</v>
      </c>
      <c r="E208" s="52"/>
      <c r="F208" s="53">
        <f t="shared" si="15"/>
        <v>88767</v>
      </c>
      <c r="G208" s="63"/>
    </row>
    <row r="209" spans="1:7" ht="39">
      <c r="A209" s="50" t="s">
        <v>203</v>
      </c>
      <c r="B209" s="51"/>
      <c r="C209" s="51">
        <v>100299.18</v>
      </c>
      <c r="D209" s="51"/>
      <c r="E209" s="52">
        <f t="shared" si="20"/>
        <v>0</v>
      </c>
      <c r="F209" s="53">
        <f t="shared" si="15"/>
        <v>0</v>
      </c>
      <c r="G209" s="54"/>
    </row>
    <row r="210" spans="1:7" ht="77.25">
      <c r="A210" s="61" t="s">
        <v>204</v>
      </c>
      <c r="B210" s="62"/>
      <c r="C210" s="62">
        <v>100299.18</v>
      </c>
      <c r="D210" s="62"/>
      <c r="E210" s="52">
        <f t="shared" si="20"/>
        <v>0</v>
      </c>
      <c r="F210" s="53">
        <f t="shared" si="15"/>
        <v>0</v>
      </c>
      <c r="G210" s="63"/>
    </row>
    <row r="211" spans="1:7" ht="26.25">
      <c r="A211" s="50" t="s">
        <v>205</v>
      </c>
      <c r="B211" s="51"/>
      <c r="C211" s="51"/>
      <c r="D211" s="51"/>
      <c r="E211" s="52"/>
      <c r="F211" s="53">
        <f t="shared" si="15"/>
        <v>0</v>
      </c>
      <c r="G211" s="54"/>
    </row>
    <row r="212" spans="1:7">
      <c r="A212" s="50" t="s">
        <v>206</v>
      </c>
      <c r="B212" s="51"/>
      <c r="C212" s="51"/>
      <c r="D212" s="51">
        <v>33523.632850000002</v>
      </c>
      <c r="E212" s="52"/>
      <c r="F212" s="53">
        <f t="shared" si="15"/>
        <v>33523.632850000002</v>
      </c>
      <c r="G212" s="54"/>
    </row>
    <row r="213" spans="1:7" ht="77.25">
      <c r="A213" s="50" t="s">
        <v>207</v>
      </c>
      <c r="B213" s="51">
        <v>838927.43322999997</v>
      </c>
      <c r="C213" s="51"/>
      <c r="D213" s="51">
        <v>554888.53333999997</v>
      </c>
      <c r="E213" s="52"/>
      <c r="F213" s="53">
        <f t="shared" si="15"/>
        <v>-284038.89989</v>
      </c>
      <c r="G213" s="54">
        <f t="shared" ref="G213:G214" si="21">D213/B213*100</f>
        <v>66.142613933078039</v>
      </c>
    </row>
    <row r="214" spans="1:7" ht="51.75">
      <c r="A214" s="50" t="s">
        <v>208</v>
      </c>
      <c r="B214" s="51">
        <v>-13228.412340000001</v>
      </c>
      <c r="C214" s="51"/>
      <c r="D214" s="51">
        <v>-22250.040730000001</v>
      </c>
      <c r="E214" s="52"/>
      <c r="F214" s="53">
        <f t="shared" si="15"/>
        <v>-9021.6283899999999</v>
      </c>
      <c r="G214" s="54">
        <f t="shared" si="21"/>
        <v>168.19887495281992</v>
      </c>
    </row>
  </sheetData>
  <mergeCells count="9">
    <mergeCell ref="C4:C5"/>
    <mergeCell ref="F2:G2"/>
    <mergeCell ref="A1:G1"/>
    <mergeCell ref="F4:G4"/>
    <mergeCell ref="B3:G3"/>
    <mergeCell ref="D4:D5"/>
    <mergeCell ref="E4:E5"/>
    <mergeCell ref="A3:A5"/>
    <mergeCell ref="B4:B5"/>
  </mergeCells>
  <printOptions horizontalCentered="1" verticalCentered="1"/>
  <pageMargins left="0" right="0" top="0.19685039370078741" bottom="0.19685039370078741" header="0.31496062992125984" footer="0.31496062992125984"/>
  <pageSetup paperSize="9" scale="70" orientation="portrait" r:id="rId1"/>
  <rowBreaks count="2" manualBreakCount="2">
    <brk id="34" max="6" man="1"/>
    <brk id="70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Лист2</vt:lpstr>
      <vt:lpstr>Лист2!Заголовки_для_печати</vt:lpstr>
      <vt:lpstr>Лист2!Область_печати</vt:lpstr>
    </vt:vector>
  </TitlesOfParts>
  <Company>Комитет финансов Курской области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Zverenkova_A</dc:creator>
  <cp:lastModifiedBy>sviridova_m</cp:lastModifiedBy>
  <cp:lastPrinted>2023-02-21T13:58:25Z</cp:lastPrinted>
  <dcterms:created xsi:type="dcterms:W3CDTF">2008-11-29T07:38:34Z</dcterms:created>
  <dcterms:modified xsi:type="dcterms:W3CDTF">2023-02-21T13:58:32Z</dcterms:modified>
</cp:coreProperties>
</file>