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1700"/>
  </bookViews>
  <sheets>
    <sheet name="Лист2" sheetId="2" r:id="rId1"/>
  </sheets>
  <definedNames>
    <definedName name="_xlnm.Print_Area" localSheetId="0">Лист2!$A$1:$H$37</definedName>
  </definedNames>
  <calcPr calcId="125725" iterateDelta="1E-4"/>
</workbook>
</file>

<file path=xl/calcChain.xml><?xml version="1.0" encoding="utf-8"?>
<calcChain xmlns="http://schemas.openxmlformats.org/spreadsheetml/2006/main">
  <c r="E20" i="2"/>
  <c r="E8"/>
  <c r="G19"/>
  <c r="F32"/>
  <c r="E31"/>
  <c r="E30"/>
  <c r="E29"/>
  <c r="E28"/>
  <c r="E27"/>
  <c r="E26"/>
  <c r="E25"/>
  <c r="E19"/>
  <c r="E17"/>
  <c r="E12"/>
  <c r="E9"/>
  <c r="C21" l="1"/>
  <c r="D23"/>
  <c r="F23"/>
  <c r="H23"/>
  <c r="C23"/>
  <c r="D31"/>
  <c r="F31"/>
  <c r="H31"/>
  <c r="C31"/>
  <c r="H21" l="1"/>
  <c r="F21"/>
  <c r="D21"/>
  <c r="H32" l="1"/>
  <c r="D32"/>
  <c r="G13" l="1"/>
  <c r="G18"/>
  <c r="G8"/>
  <c r="G10"/>
  <c r="G25"/>
  <c r="G11"/>
  <c r="G22"/>
  <c r="G23" s="1"/>
  <c r="G14"/>
  <c r="G15"/>
  <c r="G16"/>
  <c r="G20"/>
  <c r="G24"/>
  <c r="G31" l="1"/>
  <c r="G21"/>
  <c r="C32"/>
  <c r="E13" l="1"/>
  <c r="E18"/>
  <c r="E11"/>
  <c r="E10"/>
  <c r="E15"/>
  <c r="E22"/>
  <c r="E23" s="1"/>
  <c r="G32"/>
  <c r="E16" l="1"/>
  <c r="E24"/>
  <c r="E14"/>
  <c r="E21" l="1"/>
  <c r="E32" s="1"/>
</calcChain>
</file>

<file path=xl/sharedStrings.xml><?xml version="1.0" encoding="utf-8"?>
<sst xmlns="http://schemas.openxmlformats.org/spreadsheetml/2006/main" count="61" uniqueCount="55">
  <si>
    <t>ВСЕГО</t>
  </si>
  <si>
    <t>Наименование муниципального образования</t>
  </si>
  <si>
    <t>ИТОГО муниципальные районы</t>
  </si>
  <si>
    <t>ИТОГО городские округа</t>
  </si>
  <si>
    <t>Субсидии местным бюджетам на строительство (реконструкцию), капитальный ремонт, ремонт и содержание 
автомобильных дорог общего пользования местного значения</t>
  </si>
  <si>
    <t>Золотухинский муниципальный район</t>
  </si>
  <si>
    <t>Курский муниципальный район</t>
  </si>
  <si>
    <t>город Железногорск</t>
  </si>
  <si>
    <t>Советский муниципальный район</t>
  </si>
  <si>
    <r>
      <rPr>
        <b/>
        <sz val="11"/>
        <color theme="1"/>
        <rFont val="Times New Roman"/>
        <family val="1"/>
        <charset val="204"/>
      </rPr>
      <t>запрашиваемый</t>
    </r>
    <r>
      <rPr>
        <sz val="11"/>
        <color theme="1"/>
        <rFont val="Times New Roman"/>
        <family val="1"/>
        <charset val="204"/>
      </rPr>
      <t xml:space="preserve"> 
размер субсидии</t>
    </r>
  </si>
  <si>
    <t xml:space="preserve">Софинансирование расходных обязательств ОБ </t>
  </si>
  <si>
    <r>
      <rPr>
        <b/>
        <sz val="11"/>
        <color theme="1"/>
        <rFont val="Times New Roman"/>
        <family val="1"/>
        <charset val="204"/>
      </rPr>
      <t>расчетный</t>
    </r>
    <r>
      <rPr>
        <sz val="11"/>
        <color theme="1"/>
        <rFont val="Times New Roman"/>
        <family val="1"/>
        <charset val="204"/>
      </rPr>
      <t xml:space="preserve"> 
размер субсидии</t>
    </r>
  </si>
  <si>
    <t>Формула расчета субсидии:</t>
  </si>
  <si>
    <t>Уровень расчетной бюджетной обеспеченности (Yi)</t>
  </si>
  <si>
    <t>Размер бюджетных ассигнований, предусмотренных в областном бюджете на соответствующий финансовый год (Б)</t>
  </si>
  <si>
    <t>Всего расходы консолидированного бюджета (Si)</t>
  </si>
  <si>
    <t>Медвенский муниципальный район</t>
  </si>
  <si>
    <t>Беловский муниципальный район</t>
  </si>
  <si>
    <t>Глушковский муниципальный район</t>
  </si>
  <si>
    <t>Фатежский муниципальный район</t>
  </si>
  <si>
    <t>ИТОГО поселения</t>
  </si>
  <si>
    <t>Мантуровский муниципальный район</t>
  </si>
  <si>
    <t>2025 год</t>
  </si>
  <si>
    <t>Кореневский муниципальный район</t>
  </si>
  <si>
    <t>рублей</t>
  </si>
  <si>
    <t>2026 год</t>
  </si>
  <si>
    <t>0,866344</t>
  </si>
  <si>
    <t>0,863218</t>
  </si>
  <si>
    <t>0,865530</t>
  </si>
  <si>
    <t>0,863713</t>
  </si>
  <si>
    <t>0,880929</t>
  </si>
  <si>
    <t>0,868362</t>
  </si>
  <si>
    <t>0,867942</t>
  </si>
  <si>
    <t>Солнцевский муниципальный район</t>
  </si>
  <si>
    <t>0,863864</t>
  </si>
  <si>
    <t>0,865036</t>
  </si>
  <si>
    <t>0,866148</t>
  </si>
  <si>
    <t>Большесолдатский муниципальный район</t>
  </si>
  <si>
    <t>0,864990</t>
  </si>
  <si>
    <t>Касторенский муниципальный район</t>
  </si>
  <si>
    <t>0,864039</t>
  </si>
  <si>
    <t>Октябрьский муниципальный район</t>
  </si>
  <si>
    <t>0,872235</t>
  </si>
  <si>
    <t>1,719176</t>
  </si>
  <si>
    <t>город Суджа</t>
  </si>
  <si>
    <t>0,868982</t>
  </si>
  <si>
    <t>поселок Глушково</t>
  </si>
  <si>
    <t>0,861306</t>
  </si>
  <si>
    <t>поселок Прямицыно</t>
  </si>
  <si>
    <t>0,863234</t>
  </si>
  <si>
    <t xml:space="preserve">поселок Кшенский </t>
  </si>
  <si>
    <t>поселок Медвенка</t>
  </si>
  <si>
    <t>поселок Поныри</t>
  </si>
  <si>
    <t>поселок Черемисиново</t>
  </si>
  <si>
    <t>Приложение № 2.9</t>
  </si>
</sst>
</file>

<file path=xl/styles.xml><?xml version="1.0" encoding="utf-8"?>
<styleSheet xmlns="http://schemas.openxmlformats.org/spreadsheetml/2006/main">
  <numFmts count="1">
    <numFmt numFmtId="164" formatCode="#,##0_р_."/>
  </numFmts>
  <fonts count="12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</font>
    <font>
      <b/>
      <i/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28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3" fontId="0" fillId="0" borderId="0" xfId="0" applyNumberFormat="1"/>
    <xf numFmtId="3" fontId="10" fillId="0" borderId="0" xfId="0" applyNumberFormat="1" applyFont="1"/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ОБЩ.ПО РАЙОНАМ 2022-2024 (2 (3)" xfId="1"/>
  </cellStyles>
  <dxfs count="0"/>
  <tableStyles count="0" defaultTableStyle="TableStyleMedium9" defaultPivotStyle="PivotStyleLight16"/>
  <colors>
    <mruColors>
      <color rgb="FF66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63502</xdr:colOff>
      <xdr:row>35</xdr:row>
      <xdr:rowOff>2</xdr:rowOff>
    </xdr:from>
    <xdr:to>
      <xdr:col>0</xdr:col>
      <xdr:colOff>2254252</xdr:colOff>
      <xdr:row>36</xdr:row>
      <xdr:rowOff>2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02" y="7037919"/>
          <a:ext cx="2190750" cy="3915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6"/>
  <sheetViews>
    <sheetView tabSelected="1" topLeftCell="A10" zoomScale="90" zoomScaleNormal="90" workbookViewId="0">
      <selection activeCell="O25" sqref="O25"/>
    </sheetView>
  </sheetViews>
  <sheetFormatPr defaultRowHeight="15"/>
  <cols>
    <col min="1" max="1" width="37" customWidth="1"/>
    <col min="2" max="2" width="18.140625" customWidth="1"/>
    <col min="3" max="3" width="17.7109375" customWidth="1"/>
    <col min="4" max="4" width="18.85546875" customWidth="1"/>
    <col min="5" max="5" width="20.42578125" customWidth="1"/>
    <col min="6" max="6" width="19.5703125" customWidth="1"/>
    <col min="7" max="7" width="18.42578125" customWidth="1"/>
    <col min="8" max="8" width="18" customWidth="1"/>
    <col min="9" max="9" width="14.28515625" customWidth="1"/>
    <col min="10" max="12" width="9.85546875" bestFit="1" customWidth="1"/>
  </cols>
  <sheetData>
    <row r="1" spans="1:8" ht="15.75">
      <c r="G1" s="20" t="s">
        <v>54</v>
      </c>
      <c r="H1" s="20"/>
    </row>
    <row r="3" spans="1:8" ht="28.5" customHeight="1">
      <c r="A3" s="26" t="s">
        <v>4</v>
      </c>
      <c r="B3" s="26"/>
      <c r="C3" s="26"/>
      <c r="D3" s="26"/>
      <c r="E3" s="26"/>
      <c r="F3" s="26"/>
      <c r="G3" s="26"/>
      <c r="H3" s="26"/>
    </row>
    <row r="4" spans="1:8" ht="15.75" customHeight="1">
      <c r="A4" s="7"/>
      <c r="B4" s="7"/>
      <c r="C4" s="7"/>
      <c r="D4" s="7"/>
      <c r="E4" s="7"/>
      <c r="F4" s="7"/>
      <c r="G4" s="7"/>
      <c r="H4" s="8" t="s">
        <v>24</v>
      </c>
    </row>
    <row r="5" spans="1:8" ht="23.25" customHeight="1">
      <c r="A5" s="21" t="s">
        <v>1</v>
      </c>
      <c r="B5" s="21" t="s">
        <v>13</v>
      </c>
      <c r="C5" s="24" t="s">
        <v>15</v>
      </c>
      <c r="D5" s="24"/>
      <c r="E5" s="24" t="s">
        <v>10</v>
      </c>
      <c r="F5" s="24"/>
      <c r="G5" s="24"/>
      <c r="H5" s="24"/>
    </row>
    <row r="6" spans="1:8" ht="18" customHeight="1">
      <c r="A6" s="22"/>
      <c r="B6" s="22"/>
      <c r="C6" s="24"/>
      <c r="D6" s="24"/>
      <c r="E6" s="24" t="s">
        <v>22</v>
      </c>
      <c r="F6" s="24"/>
      <c r="G6" s="24" t="s">
        <v>25</v>
      </c>
      <c r="H6" s="24"/>
    </row>
    <row r="7" spans="1:8" ht="37.5" customHeight="1">
      <c r="A7" s="23"/>
      <c r="B7" s="23"/>
      <c r="C7" s="1">
        <v>2025</v>
      </c>
      <c r="D7" s="3">
        <v>2026</v>
      </c>
      <c r="E7" s="3" t="s">
        <v>11</v>
      </c>
      <c r="F7" s="3" t="s">
        <v>9</v>
      </c>
      <c r="G7" s="3" t="s">
        <v>11</v>
      </c>
      <c r="H7" s="3" t="s">
        <v>9</v>
      </c>
    </row>
    <row r="8" spans="1:8" ht="19.5" customHeight="1">
      <c r="A8" s="9" t="s">
        <v>17</v>
      </c>
      <c r="B8" s="10" t="s">
        <v>26</v>
      </c>
      <c r="C8" s="11">
        <v>106447798.94</v>
      </c>
      <c r="D8" s="12">
        <v>42101766.009999998</v>
      </c>
      <c r="E8" s="11">
        <f>ROUND((E33*(C8/B8))/(C32/B8),0)</f>
        <v>126422094</v>
      </c>
      <c r="F8" s="11">
        <v>103254361</v>
      </c>
      <c r="G8" s="13">
        <f>ROUND((G33*(D8/B8))/(D32/B8),0)</f>
        <v>214144991</v>
      </c>
      <c r="H8" s="12">
        <v>40838710</v>
      </c>
    </row>
    <row r="9" spans="1:8" ht="19.5" customHeight="1">
      <c r="A9" s="9" t="s">
        <v>37</v>
      </c>
      <c r="B9" s="10" t="s">
        <v>38</v>
      </c>
      <c r="C9" s="11">
        <v>124373204.23999999</v>
      </c>
      <c r="D9" s="12">
        <v>0</v>
      </c>
      <c r="E9" s="11">
        <f>ROUND((E33*(C9/B9))/(C32/B9),0)</f>
        <v>147711095</v>
      </c>
      <c r="F9" s="11">
        <v>121885741</v>
      </c>
      <c r="G9" s="13">
        <v>0</v>
      </c>
      <c r="H9" s="12">
        <v>0</v>
      </c>
    </row>
    <row r="10" spans="1:8" ht="19.5" customHeight="1">
      <c r="A10" s="14" t="s">
        <v>18</v>
      </c>
      <c r="B10" s="10" t="s">
        <v>27</v>
      </c>
      <c r="C10" s="11">
        <v>20858034.989999998</v>
      </c>
      <c r="D10" s="12">
        <v>0</v>
      </c>
      <c r="E10" s="13">
        <f>ROUND((E33*(C10/B10))/(C32/B10),0)</f>
        <v>24771921</v>
      </c>
      <c r="F10" s="13">
        <v>20649455</v>
      </c>
      <c r="G10" s="12">
        <f>ROUND((G33*(D10/B10))/(D32/B10),0)</f>
        <v>0</v>
      </c>
      <c r="H10" s="12">
        <v>0</v>
      </c>
    </row>
    <row r="11" spans="1:8" ht="19.5" customHeight="1">
      <c r="A11" s="14" t="s">
        <v>5</v>
      </c>
      <c r="B11" s="10" t="s">
        <v>28</v>
      </c>
      <c r="C11" s="11">
        <v>38397027</v>
      </c>
      <c r="D11" s="12">
        <v>0</v>
      </c>
      <c r="E11" s="13">
        <f>ROUND((E33*(C11/B11))/(C32/B11),0)</f>
        <v>45602000</v>
      </c>
      <c r="F11" s="13">
        <v>37629083</v>
      </c>
      <c r="G11" s="12">
        <f>ROUND((G33*(D11/B11))/(D32/B11),0)</f>
        <v>0</v>
      </c>
      <c r="H11" s="12">
        <v>0</v>
      </c>
    </row>
    <row r="12" spans="1:8" ht="19.5" customHeight="1">
      <c r="A12" s="14" t="s">
        <v>39</v>
      </c>
      <c r="B12" s="10" t="s">
        <v>40</v>
      </c>
      <c r="C12" s="11">
        <v>33942074.509999998</v>
      </c>
      <c r="D12" s="12">
        <v>0</v>
      </c>
      <c r="E12" s="11">
        <f>ROUND((E33*(C12/B12))/(C32/B12),0)</f>
        <v>40311103</v>
      </c>
      <c r="F12" s="13">
        <v>33263233</v>
      </c>
      <c r="G12" s="12">
        <v>0</v>
      </c>
      <c r="H12" s="12">
        <v>0</v>
      </c>
    </row>
    <row r="13" spans="1:8" ht="19.5" customHeight="1">
      <c r="A13" s="15" t="s">
        <v>23</v>
      </c>
      <c r="B13" s="10" t="s">
        <v>29</v>
      </c>
      <c r="C13" s="11">
        <v>29341587.539999999</v>
      </c>
      <c r="D13" s="12">
        <v>0</v>
      </c>
      <c r="E13" s="13">
        <f>ROUND(E33*(C13/B13)/(C32/B13),0)</f>
        <v>34847362</v>
      </c>
      <c r="F13" s="13">
        <v>29048172</v>
      </c>
      <c r="G13" s="12">
        <f>ROUND((G33*(D13/B13))/(D32/B13),0)</f>
        <v>0</v>
      </c>
      <c r="H13" s="12">
        <v>0</v>
      </c>
    </row>
    <row r="14" spans="1:8" ht="19.5" customHeight="1">
      <c r="A14" s="15" t="s">
        <v>6</v>
      </c>
      <c r="B14" s="10" t="s">
        <v>30</v>
      </c>
      <c r="C14" s="11">
        <v>79083053.200000003</v>
      </c>
      <c r="D14" s="16">
        <v>0</v>
      </c>
      <c r="E14" s="13">
        <f>ROUND((E33*(C14/B14))/(C32/B14),0)</f>
        <v>93922517</v>
      </c>
      <c r="F14" s="13">
        <v>75919731</v>
      </c>
      <c r="G14" s="12">
        <f>ROUND((G33*(D14/B14))/(D32/B14),0)</f>
        <v>0</v>
      </c>
      <c r="H14" s="16">
        <v>0</v>
      </c>
    </row>
    <row r="15" spans="1:8" ht="19.5" customHeight="1">
      <c r="A15" s="15" t="s">
        <v>21</v>
      </c>
      <c r="B15" s="10" t="s">
        <v>31</v>
      </c>
      <c r="C15" s="11">
        <v>48801038.530000001</v>
      </c>
      <c r="D15" s="16">
        <v>0</v>
      </c>
      <c r="E15" s="13">
        <f>ROUND((E33*(C15/B15))/(C32/B15),0)</f>
        <v>57958263</v>
      </c>
      <c r="F15" s="13">
        <v>47337006</v>
      </c>
      <c r="G15" s="16">
        <f>ROUND((G33*(D15/B15))/(D32/B15),0)</f>
        <v>0</v>
      </c>
      <c r="H15" s="16">
        <v>0</v>
      </c>
    </row>
    <row r="16" spans="1:8" ht="19.5" customHeight="1">
      <c r="A16" s="15" t="s">
        <v>16</v>
      </c>
      <c r="B16" s="10" t="s">
        <v>32</v>
      </c>
      <c r="C16" s="11">
        <v>25178967</v>
      </c>
      <c r="D16" s="16">
        <v>0</v>
      </c>
      <c r="E16" s="13">
        <f>ROUND((E33*(C16/B16))/(C32/B16),0)</f>
        <v>29903650</v>
      </c>
      <c r="F16" s="13">
        <v>24423597</v>
      </c>
      <c r="G16" s="16">
        <f>ROUND((G33*(D16/B16))/(D32/B16),0)</f>
        <v>0</v>
      </c>
      <c r="H16" s="16">
        <v>0</v>
      </c>
    </row>
    <row r="17" spans="1:8" ht="19.5" customHeight="1">
      <c r="A17" s="15" t="s">
        <v>41</v>
      </c>
      <c r="B17" s="10" t="s">
        <v>42</v>
      </c>
      <c r="C17" s="11">
        <v>19816501</v>
      </c>
      <c r="D17" s="16">
        <v>0</v>
      </c>
      <c r="E17" s="13">
        <f>ROUND(E33*(C17/B17)/(C32/B17),0)</f>
        <v>23534949</v>
      </c>
      <c r="F17" s="13">
        <v>19023840</v>
      </c>
      <c r="G17" s="16">
        <v>0</v>
      </c>
      <c r="H17" s="16">
        <v>0</v>
      </c>
    </row>
    <row r="18" spans="1:8" ht="19.5" customHeight="1">
      <c r="A18" s="15" t="s">
        <v>8</v>
      </c>
      <c r="B18" s="10" t="s">
        <v>35</v>
      </c>
      <c r="C18" s="11">
        <v>22065821.440000001</v>
      </c>
      <c r="D18" s="16">
        <v>58336227.439999998</v>
      </c>
      <c r="E18" s="13">
        <f>ROUND(E33*(C18/B18)/(C32/B18),0)</f>
        <v>26206341</v>
      </c>
      <c r="F18" s="13">
        <v>21624505</v>
      </c>
      <c r="G18" s="16">
        <f>ROUND(G33*(D18/B18)/(D32/B18),0)</f>
        <v>296719404</v>
      </c>
      <c r="H18" s="16">
        <v>57169503</v>
      </c>
    </row>
    <row r="19" spans="1:8" ht="19.5" customHeight="1">
      <c r="A19" s="15" t="s">
        <v>33</v>
      </c>
      <c r="B19" s="10" t="s">
        <v>34</v>
      </c>
      <c r="C19" s="11">
        <v>29986470</v>
      </c>
      <c r="D19" s="16">
        <v>21820384</v>
      </c>
      <c r="E19" s="13">
        <f>ROUND(E33*(C19/B19)/(C32/B19),0)</f>
        <v>35613253</v>
      </c>
      <c r="F19" s="13">
        <v>29686605</v>
      </c>
      <c r="G19" s="16">
        <f>ROUND(G33*(D19/B19)/(D32/B19),0)</f>
        <v>110986459</v>
      </c>
      <c r="H19" s="16">
        <v>21602180</v>
      </c>
    </row>
    <row r="20" spans="1:8" ht="19.5" customHeight="1">
      <c r="A20" s="15" t="s">
        <v>19</v>
      </c>
      <c r="B20" s="10" t="s">
        <v>36</v>
      </c>
      <c r="C20" s="11">
        <v>41134639</v>
      </c>
      <c r="D20" s="12">
        <v>0</v>
      </c>
      <c r="E20" s="13">
        <f>ROUND((E33*(C20/B20))/(C32/B20),0)+1</f>
        <v>48853310</v>
      </c>
      <c r="F20" s="13">
        <v>39900599</v>
      </c>
      <c r="G20" s="16">
        <f>ROUND((G33*(D20/B20))/(D32/B20),0)</f>
        <v>0</v>
      </c>
      <c r="H20" s="12">
        <v>0</v>
      </c>
    </row>
    <row r="21" spans="1:8" ht="18" customHeight="1">
      <c r="A21" s="17" t="s">
        <v>2</v>
      </c>
      <c r="B21" s="10"/>
      <c r="C21" s="18">
        <f t="shared" ref="C21:H21" si="0">SUM(C8:C20)</f>
        <v>619426217.3900001</v>
      </c>
      <c r="D21" s="18">
        <f t="shared" si="0"/>
        <v>122258377.44999999</v>
      </c>
      <c r="E21" s="18">
        <f t="shared" si="0"/>
        <v>735657858</v>
      </c>
      <c r="F21" s="18">
        <f t="shared" si="0"/>
        <v>603645928</v>
      </c>
      <c r="G21" s="18">
        <f t="shared" si="0"/>
        <v>621850854</v>
      </c>
      <c r="H21" s="18">
        <f t="shared" si="0"/>
        <v>119610393</v>
      </c>
    </row>
    <row r="22" spans="1:8" ht="17.25" customHeight="1">
      <c r="A22" s="15" t="s">
        <v>7</v>
      </c>
      <c r="B22" s="10" t="s">
        <v>43</v>
      </c>
      <c r="C22" s="12">
        <v>96244519.340000004</v>
      </c>
      <c r="D22" s="12">
        <v>0</v>
      </c>
      <c r="E22" s="13">
        <f>ROUND((E33*(C22/B22))/(C32/B22),0)+1</f>
        <v>114304231</v>
      </c>
      <c r="F22" s="13">
        <v>91432292</v>
      </c>
      <c r="G22" s="11">
        <f>ROUND((G33*(D22/B22))/(D32/B22),0)</f>
        <v>0</v>
      </c>
      <c r="H22" s="13">
        <v>0</v>
      </c>
    </row>
    <row r="23" spans="1:8" ht="16.5" customHeight="1">
      <c r="A23" s="17" t="s">
        <v>3</v>
      </c>
      <c r="B23" s="10"/>
      <c r="C23" s="18">
        <f t="shared" ref="C23:H23" si="1">SUM(C22:C22)</f>
        <v>96244519.340000004</v>
      </c>
      <c r="D23" s="18">
        <f t="shared" si="1"/>
        <v>0</v>
      </c>
      <c r="E23" s="18">
        <f t="shared" si="1"/>
        <v>114304231</v>
      </c>
      <c r="F23" s="18">
        <f t="shared" si="1"/>
        <v>91432292</v>
      </c>
      <c r="G23" s="18">
        <f t="shared" si="1"/>
        <v>0</v>
      </c>
      <c r="H23" s="18">
        <f t="shared" si="1"/>
        <v>0</v>
      </c>
    </row>
    <row r="24" spans="1:8" ht="16.5" customHeight="1">
      <c r="A24" s="15" t="s">
        <v>46</v>
      </c>
      <c r="B24" s="10" t="s">
        <v>27</v>
      </c>
      <c r="C24" s="11">
        <v>50631070.5</v>
      </c>
      <c r="D24" s="11">
        <v>0</v>
      </c>
      <c r="E24" s="11">
        <f>ROUND((E33*(C24/B24))/(C32/B24),0)</f>
        <v>60131689</v>
      </c>
      <c r="F24" s="11">
        <v>50124759</v>
      </c>
      <c r="G24" s="11">
        <f>ROUND((G33*(D24/B24))/(D32/B24),0)</f>
        <v>0</v>
      </c>
      <c r="H24" s="11">
        <v>0</v>
      </c>
    </row>
    <row r="25" spans="1:8" ht="16.5" customHeight="1">
      <c r="A25" s="15" t="s">
        <v>50</v>
      </c>
      <c r="B25" s="10" t="s">
        <v>35</v>
      </c>
      <c r="C25" s="11">
        <v>58382949</v>
      </c>
      <c r="D25" s="11">
        <v>0</v>
      </c>
      <c r="E25" s="11">
        <f>ROUND((E33*(C25/B25))/(C32/B25),0)</f>
        <v>69338162</v>
      </c>
      <c r="F25" s="11">
        <v>57799120</v>
      </c>
      <c r="G25" s="11">
        <f>ROUND((G33*(D25/B25))/(D32/B25),0)</f>
        <v>0</v>
      </c>
      <c r="H25" s="11">
        <v>0</v>
      </c>
    </row>
    <row r="26" spans="1:8" ht="16.5" customHeight="1">
      <c r="A26" s="15" t="s">
        <v>51</v>
      </c>
      <c r="B26" s="10" t="s">
        <v>32</v>
      </c>
      <c r="C26" s="11">
        <v>19513950</v>
      </c>
      <c r="D26" s="11">
        <v>0</v>
      </c>
      <c r="E26" s="11">
        <f>ROUND((E33*(C26/B26))/(C32/B26),0)</f>
        <v>23175627</v>
      </c>
      <c r="F26" s="11">
        <v>19318810</v>
      </c>
      <c r="G26" s="11">
        <v>0</v>
      </c>
      <c r="H26" s="11">
        <v>0</v>
      </c>
    </row>
    <row r="27" spans="1:8" ht="16.5" customHeight="1">
      <c r="A27" s="15" t="s">
        <v>52</v>
      </c>
      <c r="B27" s="10" t="s">
        <v>47</v>
      </c>
      <c r="C27" s="11">
        <v>37707140.43</v>
      </c>
      <c r="D27" s="11">
        <v>0</v>
      </c>
      <c r="E27" s="11">
        <f>ROUND((E33*(C27/B27))/(C32/B27),0)</f>
        <v>44782661</v>
      </c>
      <c r="F27" s="11">
        <v>37330067</v>
      </c>
      <c r="G27" s="11">
        <v>0</v>
      </c>
      <c r="H27" s="11">
        <v>0</v>
      </c>
    </row>
    <row r="28" spans="1:8" ht="16.5" customHeight="1">
      <c r="A28" s="15" t="s">
        <v>48</v>
      </c>
      <c r="B28" s="10" t="s">
        <v>42</v>
      </c>
      <c r="C28" s="11">
        <v>19972568</v>
      </c>
      <c r="D28" s="11">
        <v>0</v>
      </c>
      <c r="E28" s="11">
        <f>ROUND((E33*(C28/B28))/(C32/B28),0)</f>
        <v>23720301</v>
      </c>
      <c r="F28" s="11">
        <v>19772842</v>
      </c>
      <c r="G28" s="11">
        <v>0</v>
      </c>
      <c r="H28" s="11">
        <v>0</v>
      </c>
    </row>
    <row r="29" spans="1:8" ht="17.25" customHeight="1">
      <c r="A29" s="15" t="s">
        <v>44</v>
      </c>
      <c r="B29" s="10" t="s">
        <v>45</v>
      </c>
      <c r="C29" s="12">
        <v>63406805</v>
      </c>
      <c r="D29" s="12">
        <v>0</v>
      </c>
      <c r="E29" s="11">
        <f>ROUND((E33*(C29/B29))/(C32/B29),0)</f>
        <v>75304714</v>
      </c>
      <c r="F29" s="13">
        <v>62772742</v>
      </c>
      <c r="G29" s="11">
        <v>0</v>
      </c>
      <c r="H29" s="13">
        <v>0</v>
      </c>
    </row>
    <row r="30" spans="1:8" ht="16.5" customHeight="1">
      <c r="A30" s="15" t="s">
        <v>53</v>
      </c>
      <c r="B30" s="10" t="s">
        <v>49</v>
      </c>
      <c r="C30" s="11">
        <v>28480506.879999999</v>
      </c>
      <c r="D30" s="11">
        <v>0</v>
      </c>
      <c r="E30" s="11">
        <f>ROUND((E33*(C30/B30))/(C32/B30),0)</f>
        <v>33824704</v>
      </c>
      <c r="F30" s="11">
        <v>28195699</v>
      </c>
      <c r="G30" s="11">
        <v>0</v>
      </c>
      <c r="H30" s="11">
        <v>0</v>
      </c>
    </row>
    <row r="31" spans="1:8" ht="16.5" customHeight="1">
      <c r="A31" s="17" t="s">
        <v>20</v>
      </c>
      <c r="B31" s="10"/>
      <c r="C31" s="18">
        <f>SUM(C24:C30)</f>
        <v>278094989.81</v>
      </c>
      <c r="D31" s="18">
        <f t="shared" ref="D31:H31" si="2">SUM(D24:D30)</f>
        <v>0</v>
      </c>
      <c r="E31" s="18">
        <f>SUM(E24:E30)</f>
        <v>330277858</v>
      </c>
      <c r="F31" s="18">
        <f t="shared" si="2"/>
        <v>275314039</v>
      </c>
      <c r="G31" s="18">
        <f t="shared" si="2"/>
        <v>0</v>
      </c>
      <c r="H31" s="18">
        <f t="shared" si="2"/>
        <v>0</v>
      </c>
    </row>
    <row r="32" spans="1:8" ht="19.5" customHeight="1">
      <c r="A32" s="17" t="s">
        <v>0</v>
      </c>
      <c r="B32" s="10"/>
      <c r="C32" s="18">
        <f>C21+C23+C31</f>
        <v>993765726.5400002</v>
      </c>
      <c r="D32" s="18">
        <f>D21+D23+D31</f>
        <v>122258377.44999999</v>
      </c>
      <c r="E32" s="19">
        <f>E21+E23+E31</f>
        <v>1180239947</v>
      </c>
      <c r="F32" s="19">
        <f>F21+F23+F31</f>
        <v>970392259</v>
      </c>
      <c r="G32" s="18">
        <f>G21+G23+G31</f>
        <v>621850854</v>
      </c>
      <c r="H32" s="19">
        <f>H21+H23+H31</f>
        <v>119610393</v>
      </c>
    </row>
    <row r="33" spans="1:11" ht="27" customHeight="1">
      <c r="A33" s="25" t="s">
        <v>14</v>
      </c>
      <c r="B33" s="25"/>
      <c r="C33" s="25"/>
      <c r="D33" s="25"/>
      <c r="E33" s="27">
        <v>1180239947</v>
      </c>
      <c r="F33" s="27"/>
      <c r="G33" s="27">
        <v>621850855</v>
      </c>
      <c r="H33" s="27"/>
    </row>
    <row r="34" spans="1:11" ht="21" customHeight="1"/>
    <row r="35" spans="1:11" ht="20.25" customHeight="1">
      <c r="A35" s="4" t="s">
        <v>12</v>
      </c>
      <c r="F35" s="5"/>
      <c r="G35" s="5"/>
      <c r="H35" s="5"/>
      <c r="I35" s="5"/>
      <c r="J35" s="6"/>
      <c r="K35" s="5"/>
    </row>
    <row r="36" spans="1:11" ht="30.75" customHeight="1">
      <c r="F36" s="2"/>
      <c r="G36" s="2"/>
      <c r="H36" s="2"/>
      <c r="I36" s="2"/>
    </row>
  </sheetData>
  <mergeCells count="11">
    <mergeCell ref="G1:H1"/>
    <mergeCell ref="A5:A7"/>
    <mergeCell ref="C5:D6"/>
    <mergeCell ref="A33:D33"/>
    <mergeCell ref="E6:F6"/>
    <mergeCell ref="A3:H3"/>
    <mergeCell ref="G6:H6"/>
    <mergeCell ref="E33:F33"/>
    <mergeCell ref="G33:H33"/>
    <mergeCell ref="E5:H5"/>
    <mergeCell ref="B5:B7"/>
  </mergeCells>
  <pageMargins left="0.70866141732283472" right="0.70866141732283472" top="0.74803149606299213" bottom="0.74803149606299213" header="0.31496062992125984" footer="0.31496062992125984"/>
  <pageSetup paperSize="9" scale="78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Валерьевна Киргизова</dc:creator>
  <cp:lastModifiedBy>Kishkina_I</cp:lastModifiedBy>
  <cp:lastPrinted>2023-10-02T14:53:15Z</cp:lastPrinted>
  <dcterms:created xsi:type="dcterms:W3CDTF">2020-07-10T07:07:33Z</dcterms:created>
  <dcterms:modified xsi:type="dcterms:W3CDTF">2024-09-27T08:52:41Z</dcterms:modified>
</cp:coreProperties>
</file>