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0" windowWidth="13110" windowHeight="12765" tabRatio="603"/>
  </bookViews>
  <sheets>
    <sheet name="Расходы по Р,ПР" sheetId="1" r:id="rId1"/>
  </sheets>
  <definedNames>
    <definedName name="_xlnm.Print_Titles" localSheetId="0">'Расходы по Р,ПР'!$6:$6</definedName>
    <definedName name="_xlnm.Print_Area" localSheetId="0">'Расходы по Р,ПР'!$A$1:$F$88</definedName>
  </definedNames>
  <calcPr calcId="125725"/>
</workbook>
</file>

<file path=xl/calcChain.xml><?xml version="1.0" encoding="utf-8"?>
<calcChain xmlns="http://schemas.openxmlformats.org/spreadsheetml/2006/main">
  <c r="F7" i="1"/>
  <c r="C8"/>
  <c r="C26"/>
  <c r="D84"/>
  <c r="D82"/>
  <c r="D78"/>
  <c r="D73"/>
  <c r="D67"/>
  <c r="D58"/>
  <c r="D54"/>
  <c r="D45"/>
  <c r="D41"/>
  <c r="D36"/>
  <c r="D7" s="1"/>
  <c r="D26"/>
  <c r="D21"/>
  <c r="C17"/>
  <c r="D17"/>
  <c r="E20"/>
  <c r="D8"/>
  <c r="E15"/>
  <c r="C84"/>
  <c r="C82"/>
  <c r="C78"/>
  <c r="C73"/>
  <c r="C67"/>
  <c r="C58"/>
  <c r="C54"/>
  <c r="C45"/>
  <c r="C41"/>
  <c r="C36"/>
  <c r="C21"/>
  <c r="E11"/>
  <c r="E10"/>
  <c r="E9"/>
  <c r="E26" l="1"/>
  <c r="C7"/>
  <c r="F85" l="1"/>
  <c r="F86"/>
  <c r="F87"/>
  <c r="F9"/>
  <c r="F10"/>
  <c r="F11"/>
  <c r="F12"/>
  <c r="F13"/>
  <c r="F14"/>
  <c r="F16"/>
  <c r="F19"/>
  <c r="F22"/>
  <c r="F23"/>
  <c r="F24"/>
  <c r="F25"/>
  <c r="F27"/>
  <c r="F29"/>
  <c r="F30"/>
  <c r="F31"/>
  <c r="F32"/>
  <c r="F33"/>
  <c r="F34"/>
  <c r="F37"/>
  <c r="F38"/>
  <c r="F39"/>
  <c r="F40"/>
  <c r="F46"/>
  <c r="F47"/>
  <c r="F48"/>
  <c r="F49"/>
  <c r="F50"/>
  <c r="F51"/>
  <c r="F52"/>
  <c r="F53"/>
  <c r="F55"/>
  <c r="F56"/>
  <c r="F57"/>
  <c r="F59"/>
  <c r="F60"/>
  <c r="F61"/>
  <c r="F62"/>
  <c r="F63"/>
  <c r="F65"/>
  <c r="F66"/>
  <c r="F68"/>
  <c r="F69"/>
  <c r="F70"/>
  <c r="F71"/>
  <c r="F72"/>
  <c r="F74"/>
  <c r="F75"/>
  <c r="F76"/>
  <c r="F77"/>
  <c r="F79"/>
  <c r="F80"/>
  <c r="F81"/>
  <c r="F83"/>
  <c r="F26"/>
  <c r="F21" l="1"/>
  <c r="E65"/>
  <c r="E48"/>
  <c r="E56"/>
  <c r="F45"/>
  <c r="E74"/>
  <c r="E18"/>
  <c r="E84"/>
  <c r="F78"/>
  <c r="F67"/>
  <c r="F36"/>
  <c r="E12"/>
  <c r="E13"/>
  <c r="E14"/>
  <c r="E16"/>
  <c r="E19"/>
  <c r="E22"/>
  <c r="E23"/>
  <c r="E24"/>
  <c r="E25"/>
  <c r="E27"/>
  <c r="E29"/>
  <c r="E30"/>
  <c r="E31"/>
  <c r="E32"/>
  <c r="E33"/>
  <c r="E34"/>
  <c r="E35"/>
  <c r="E37"/>
  <c r="E38"/>
  <c r="E39"/>
  <c r="E40"/>
  <c r="E42"/>
  <c r="E43"/>
  <c r="E44"/>
  <c r="E46"/>
  <c r="E47"/>
  <c r="E49"/>
  <c r="E50"/>
  <c r="E51"/>
  <c r="E52"/>
  <c r="E53"/>
  <c r="E55"/>
  <c r="E57"/>
  <c r="E59"/>
  <c r="E60"/>
  <c r="E61"/>
  <c r="E62"/>
  <c r="E63"/>
  <c r="E64"/>
  <c r="E66"/>
  <c r="E68"/>
  <c r="E69"/>
  <c r="E70"/>
  <c r="E71"/>
  <c r="E72"/>
  <c r="E75"/>
  <c r="E76"/>
  <c r="E77"/>
  <c r="E79"/>
  <c r="E80"/>
  <c r="E81"/>
  <c r="E83"/>
  <c r="E85"/>
  <c r="E86"/>
  <c r="E87"/>
  <c r="F8"/>
  <c r="E82" l="1"/>
  <c r="F82"/>
  <c r="E73"/>
  <c r="F73"/>
  <c r="E58"/>
  <c r="F58"/>
  <c r="E54"/>
  <c r="F54"/>
  <c r="E41"/>
  <c r="E78"/>
  <c r="E67"/>
  <c r="E21"/>
  <c r="E45"/>
  <c r="E36"/>
  <c r="E17"/>
  <c r="E8"/>
  <c r="E7" l="1"/>
</calcChain>
</file>

<file path=xl/sharedStrings.xml><?xml version="1.0" encoding="utf-8"?>
<sst xmlns="http://schemas.openxmlformats.org/spreadsheetml/2006/main" count="179" uniqueCount="179">
  <si>
    <t xml:space="preserve">МЕЖБЮДЖЕТНЫЕ ТРАНСФЕРТЫ ОБЩЕГО ХАРАКТЕРА БЮДЖЕТАМ СУБЪЕКТОВ РОССИЙСКОЙ ФЕДЕРАЦИИ И МУНИЦИПАЛЬНЫХ ОБРАЗОВАНИЙ </t>
  </si>
  <si>
    <t>Коды бюджетной классификации Российской Федерации</t>
  </si>
  <si>
    <t xml:space="preserve">Другие вопросы в области образования </t>
  </si>
  <si>
    <t>Коммунальное хозяйство</t>
  </si>
  <si>
    <t>Лесное хозяйство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</si>
  <si>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</si>
  <si>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</si>
  <si>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</si>
  <si>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</si>
  <si>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Другие общегосударственные вопросы</t>
  </si>
  <si>
    <t>Благоустройство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</si>
  <si>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</si>
  <si>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</si>
  <si>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</si>
  <si>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 xml:space="preserve">Другие вопросы в области охраны окружающей среды </t>
  </si>
  <si>
    <t>Стационарная медицинская помощь</t>
  </si>
  <si>
    <t xml:space="preserve">Амбулаторная помощь </t>
  </si>
  <si>
    <t>Мобилизационная и вневойсковая подготовка</t>
  </si>
  <si>
    <t>Дорожное хозяйство (дорожные фонды)</t>
  </si>
  <si>
    <t>Дошкольное образование</t>
  </si>
  <si>
    <t>КУЛЬТУРА, КИНЕМАТОГРАФИЯ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</si>
  <si>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</si>
  <si>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</si>
  <si>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</si>
  <si>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</si>
  <si>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</si>
  <si>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</si>
  <si>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</si>
  <si>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</si>
  <si>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>СРЕДСТВА МАССОВОЙ ИНФОРМАЦИИ</t>
  </si>
  <si>
    <t>Другие вопросы в области средств массовой информации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</si>
  <si>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</si>
  <si>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</si>
  <si>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Прочие межбюджетные трансферты общего характера</t>
  </si>
  <si>
    <t>02</t>
  </si>
  <si>
    <t>03</t>
  </si>
  <si>
    <t>04</t>
  </si>
  <si>
    <t>05</t>
  </si>
  <si>
    <t>06</t>
  </si>
  <si>
    <t>07</t>
  </si>
  <si>
    <t>11</t>
  </si>
  <si>
    <t>13</t>
  </si>
  <si>
    <t>09</t>
  </si>
  <si>
    <t>10</t>
  </si>
  <si>
    <t>01</t>
  </si>
  <si>
    <t>08</t>
  </si>
  <si>
    <t>12</t>
  </si>
  <si>
    <t>01 02</t>
  </si>
  <si>
    <t>Профессиональная подготовка, переподготовка и повышение квалификации</t>
  </si>
  <si>
    <t>Заготовка, переработка, хранение и обеспечение безопасности донорской крови и ее компонентов</t>
  </si>
  <si>
    <t>CОЦИАЛЬНАЯ ПОЛИТИКА</t>
  </si>
  <si>
    <t>Охрана семьи и детства</t>
  </si>
  <si>
    <t>Функционирование высшего должностного лица субъекта Российской Федерации и муниципального образования</t>
  </si>
  <si>
    <t>ОБЩЕГОСУДАРСТВЕННЫЕ ВОПРОСЫ</t>
  </si>
  <si>
    <t>01 03</t>
  </si>
  <si>
    <t>01 04</t>
  </si>
  <si>
    <t>01 05</t>
  </si>
  <si>
    <t>01 06</t>
  </si>
  <si>
    <t>01 07</t>
  </si>
  <si>
    <t>01 13</t>
  </si>
  <si>
    <t>02 03</t>
  </si>
  <si>
    <t>02 04</t>
  </si>
  <si>
    <t>03 09</t>
  </si>
  <si>
    <t>03 10</t>
  </si>
  <si>
    <t>04 01</t>
  </si>
  <si>
    <t>04 05</t>
  </si>
  <si>
    <t>04 06</t>
  </si>
  <si>
    <t>04 07</t>
  </si>
  <si>
    <t>04 08</t>
  </si>
  <si>
    <t>04 09</t>
  </si>
  <si>
    <t>04 10</t>
  </si>
  <si>
    <t>04 12</t>
  </si>
  <si>
    <t>05 01</t>
  </si>
  <si>
    <t>05 02</t>
  </si>
  <si>
    <t>05 03</t>
  </si>
  <si>
    <t>05 05</t>
  </si>
  <si>
    <t>06 02</t>
  </si>
  <si>
    <t>06 03</t>
  </si>
  <si>
    <t>06 05</t>
  </si>
  <si>
    <t>07 01</t>
  </si>
  <si>
    <t>07 02</t>
  </si>
  <si>
    <t>07 04</t>
  </si>
  <si>
    <t>07 05</t>
  </si>
  <si>
    <t>07 06</t>
  </si>
  <si>
    <t>07 07</t>
  </si>
  <si>
    <t>07 09</t>
  </si>
  <si>
    <t>08 01</t>
  </si>
  <si>
    <t>08 04</t>
  </si>
  <si>
    <t>09 01</t>
  </si>
  <si>
    <t>09 02</t>
  </si>
  <si>
    <t>09 03</t>
  </si>
  <si>
    <t>09 04</t>
  </si>
  <si>
    <t>09 06</t>
  </si>
  <si>
    <t>09 09</t>
  </si>
  <si>
    <t>10 01</t>
  </si>
  <si>
    <t>10 02</t>
  </si>
  <si>
    <t>10 03</t>
  </si>
  <si>
    <t>10 04</t>
  </si>
  <si>
    <t>10 06</t>
  </si>
  <si>
    <t>11 01</t>
  </si>
  <si>
    <t>11 02</t>
  </si>
  <si>
    <t>11 03</t>
  </si>
  <si>
    <t>11 05</t>
  </si>
  <si>
    <t>12 01</t>
  </si>
  <si>
    <t>12 02</t>
  </si>
  <si>
    <t>12 04</t>
  </si>
  <si>
    <t>13 01</t>
  </si>
  <si>
    <t>14</t>
  </si>
  <si>
    <t>14 01</t>
  </si>
  <si>
    <t>14 02</t>
  </si>
  <si>
    <t>14 03</t>
  </si>
  <si>
    <t>Наименование показателя</t>
  </si>
  <si>
    <t>Водное хозяйство</t>
  </si>
  <si>
    <t>Культура</t>
  </si>
  <si>
    <t>Телевидение и радиовещание</t>
  </si>
  <si>
    <t>Периодическая печать и издательства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</si>
  <si>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</si>
  <si>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</si>
  <si>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</si>
  <si>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Другие вопросы в области социальной политики</t>
  </si>
  <si>
    <t>ВСЕГО РАСХОДОВ</t>
  </si>
  <si>
    <t>03 14</t>
  </si>
  <si>
    <t>03 11</t>
  </si>
  <si>
    <t>Миграционная политика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</si>
  <si>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</si>
  <si>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</si>
  <si>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</si>
  <si>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Судебная система</t>
  </si>
  <si>
    <t>НАЦИОНАЛЬНАЯ ОБОРОНА</t>
  </si>
  <si>
    <t>Мобилизационная подготовка экономики</t>
  </si>
  <si>
    <t>НАЦИОНАЛЬНАЯ БЕЗОПАСНОСТЬ И ПРАВООХРАНИТЕЛЬНАЯ ДЕЯТЕЛЬНОСТЬ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</si>
  <si>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</si>
  <si>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</si>
  <si>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</si>
  <si>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</si>
  <si>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Связь и информатика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</si>
  <si>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</si>
  <si>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</si>
  <si>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</si>
  <si>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Другие вопросы в области жилищно-коммунального хозяйства</t>
  </si>
  <si>
    <t>ОБРАЗОВАНИЕ</t>
  </si>
  <si>
    <t>Общее образование</t>
  </si>
  <si>
    <t>Среднее профессиональное образование</t>
  </si>
  <si>
    <t>(рублей)</t>
  </si>
  <si>
    <t>Другие вопросы в области национальной безопасности и правоохранительной деятельности</t>
  </si>
  <si>
    <t>09 05</t>
  </si>
  <si>
    <t xml:space="preserve">Отклонение </t>
  </si>
  <si>
    <t>Темп роста (% )</t>
  </si>
  <si>
    <t>СВЕДЕНИЯ</t>
  </si>
  <si>
    <t>об исполнении консолидированного бюджета Курской области</t>
  </si>
  <si>
    <t>по расходам в разрезе разделов и подразделов классификации расходов бюджетов</t>
  </si>
  <si>
    <t>Дополнительное образование детей</t>
  </si>
  <si>
    <t>07 03</t>
  </si>
  <si>
    <t>08 02</t>
  </si>
  <si>
    <t>09 07</t>
  </si>
  <si>
    <t>Санитарно-эпидемиологическое благополучие</t>
  </si>
  <si>
    <t>Молодежная политика</t>
  </si>
  <si>
    <t>Высшее образование</t>
  </si>
  <si>
    <t>Кинематография</t>
  </si>
  <si>
    <t>04 02</t>
  </si>
  <si>
    <t>Топливно-энергетический комплекс</t>
  </si>
  <si>
    <t xml:space="preserve">за 2022 год в сравнении с соответствующим периодом прошлого года (по данным месячного отчета на 01.01.2023) </t>
  </si>
  <si>
    <t>Кассовое исполнение по состоянию на 01.01.2023 года</t>
  </si>
  <si>
    <t>01 08</t>
  </si>
  <si>
    <t>Международные отношения и международное сотрудничество</t>
  </si>
  <si>
    <t>02 09</t>
  </si>
  <si>
    <t>Другие вопросы в области национальной обороны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</si>
  <si>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</si>
  <si>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</si>
  <si>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</si>
  <si>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</si>
  <si>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Кассовое исполнение за 2021 год</t>
  </si>
  <si>
    <t>в 185,1 р</t>
  </si>
  <si>
    <t>в 7,4 р</t>
  </si>
  <si>
    <t>в 3,8 р</t>
  </si>
  <si>
    <t>в 9,3 р</t>
  </si>
  <si>
    <t>в 3,4 р</t>
  </si>
  <si>
    <t>в 21,9 р</t>
  </si>
  <si>
    <t>в 2,2 р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</si>
</sst>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0.0%"/>
  </numFmts>
  <fonts count="19">
    <font>
      <sz val="10"/>
      <name val="Arial Cyr"/>
      <charset val="204"/>
    </font>
    <font>
      <sz val="8"/>
      <name val="Arial Cyr"/>
      <charset val="204"/>
    </font>
    <font>
      <sz val="12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i/>
      <sz val="10"/>
      <color rgb="FFFF0000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theme="0"/>
      <name val="Times New Roman"/>
      <family val="1"/>
      <charset val="204"/>
    </font>
    <font>
      <b/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9999"/>
        <bgColor indexed="64"/>
      </patternFill>
    </fill>
    <fill>
      <patternFill patternType="solid">
        <fgColor rgb="FFFFD5AB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</borders>
  <cellStyleXfs count="7">
    <xf numFmtId="0" fontId="0" fillId="0" borderId="0"/>
    <xf numFmtId="0" fontId="7" fillId="0" borderId="0"/>
    <xf numFmtId="0" fontId="2" fillId="0" borderId="0"/>
    <xf numFmtId="4" fontId="15" fillId="0" borderId="2">
      <alignment horizontal="right" vertical="top" shrinkToFit="1"/>
    </xf>
    <xf numFmtId="49" fontId="16" fillId="0" borderId="3">
      <alignment horizontal="center" vertical="center" wrapText="1"/>
    </xf>
    <xf numFmtId="49" fontId="16" fillId="0" borderId="4">
      <alignment horizontal="center" vertical="center" wrapText="1"/>
    </xf>
    <xf numFmtId="0" fontId="18" fillId="3" borderId="5"/>
  </cellStyleXfs>
  <cellXfs count="55">
    <xf numFmtId="0" fontId="0" fillId="0" borderId="0" xfId="0"/>
    <xf numFmtId="0" fontId="0" fillId="0" borderId="0" xfId="0" applyFont="1" applyFill="1"/>
    <xf numFmtId="0" fontId="8" fillId="0" borderId="0" xfId="0" applyFont="1" applyFill="1"/>
    <xf numFmtId="0" fontId="8" fillId="0" borderId="0" xfId="0" applyFont="1" applyFill="1" applyAlignment="1"/>
    <xf numFmtId="164" fontId="8" fillId="0" borderId="0" xfId="0" applyNumberFormat="1" applyFont="1" applyFill="1"/>
    <xf numFmtId="0" fontId="9" fillId="0" borderId="0" xfId="0" applyFont="1" applyFill="1"/>
    <xf numFmtId="49" fontId="10" fillId="0" borderId="0" xfId="2" applyNumberFormat="1" applyFont="1" applyFill="1" applyBorder="1" applyAlignment="1">
      <alignment horizontal="center" wrapText="1"/>
    </xf>
    <xf numFmtId="0" fontId="10" fillId="0" borderId="0" xfId="0" applyNumberFormat="1" applyFont="1" applyFill="1" applyBorder="1" applyAlignment="1">
      <alignment wrapText="1"/>
    </xf>
    <xf numFmtId="165" fontId="11" fillId="0" borderId="0" xfId="0" applyNumberFormat="1" applyFont="1" applyFill="1" applyBorder="1" applyAlignment="1">
      <alignment horizontal="center"/>
    </xf>
    <xf numFmtId="165" fontId="10" fillId="0" borderId="0" xfId="0" applyNumberFormat="1" applyFont="1" applyFill="1" applyBorder="1" applyAlignment="1"/>
    <xf numFmtId="0" fontId="8" fillId="0" borderId="0" xfId="0" applyFont="1" applyFill="1" applyBorder="1"/>
    <xf numFmtId="0" fontId="12" fillId="0" borderId="0" xfId="0" applyFont="1" applyFill="1" applyBorder="1"/>
    <xf numFmtId="0" fontId="13" fillId="0" borderId="0" xfId="0" applyFont="1" applyFill="1" applyBorder="1"/>
    <xf numFmtId="0" fontId="0" fillId="0" borderId="0" xfId="0" applyFont="1" applyFill="1" applyAlignment="1"/>
    <xf numFmtId="0" fontId="5" fillId="0" borderId="1" xfId="0" applyFont="1" applyFill="1" applyBorder="1" applyAlignment="1">
      <alignment wrapText="1"/>
    </xf>
    <xf numFmtId="0" fontId="5" fillId="0" borderId="1" xfId="2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wrapText="1"/>
    </xf>
    <xf numFmtId="49" fontId="5" fillId="0" borderId="1" xfId="2" applyNumberFormat="1" applyFont="1" applyFill="1" applyBorder="1" applyAlignment="1">
      <alignment horizontal="justify" wrapText="1"/>
    </xf>
    <xf numFmtId="0" fontId="5" fillId="0" borderId="1" xfId="0" applyFont="1" applyFill="1" applyBorder="1" applyAlignment="1">
      <alignment vertical="top" wrapText="1"/>
    </xf>
    <xf numFmtId="0" fontId="5" fillId="0" borderId="1" xfId="0" applyFont="1" applyFill="1" applyBorder="1" applyAlignment="1">
      <alignment horizontal="justify" wrapText="1"/>
    </xf>
    <xf numFmtId="0" fontId="5" fillId="0" borderId="1" xfId="2" applyFont="1" applyFill="1" applyBorder="1" applyAlignment="1">
      <alignment horizontal="left" vertical="top" wrapText="1"/>
    </xf>
    <xf numFmtId="0" fontId="5" fillId="0" borderId="1" xfId="2" applyFont="1" applyFill="1" applyBorder="1" applyAlignment="1">
      <alignment wrapText="1"/>
    </xf>
    <xf numFmtId="0" fontId="5" fillId="0" borderId="1" xfId="2" applyFont="1" applyFill="1" applyBorder="1" applyAlignment="1">
      <alignment vertical="top" wrapText="1"/>
    </xf>
    <xf numFmtId="0" fontId="5" fillId="0" borderId="1" xfId="2" applyFont="1" applyFill="1" applyBorder="1" applyAlignment="1">
      <alignment horizontal="justify" vertical="top" wrapText="1"/>
    </xf>
    <xf numFmtId="0" fontId="6" fillId="0" borderId="1" xfId="0" applyFont="1" applyFill="1" applyBorder="1" applyAlignment="1">
      <alignment horizontal="left"/>
    </xf>
    <xf numFmtId="165" fontId="6" fillId="0" borderId="1" xfId="0" applyNumberFormat="1" applyFont="1" applyFill="1" applyBorder="1"/>
    <xf numFmtId="165" fontId="5" fillId="0" borderId="1" xfId="0" applyNumberFormat="1" applyFont="1" applyFill="1" applyBorder="1" applyAlignment="1"/>
    <xf numFmtId="165" fontId="5" fillId="0" borderId="1" xfId="0" applyNumberFormat="1" applyFont="1" applyBorder="1" applyAlignment="1"/>
    <xf numFmtId="165" fontId="5" fillId="0" borderId="1" xfId="2" applyNumberFormat="1" applyFont="1" applyFill="1" applyBorder="1" applyAlignment="1">
      <alignment wrapText="1"/>
    </xf>
    <xf numFmtId="0" fontId="5" fillId="0" borderId="1" xfId="2" quotePrefix="1" applyFont="1" applyFill="1" applyBorder="1" applyAlignment="1">
      <alignment horizontal="justify" wrapText="1"/>
    </xf>
    <xf numFmtId="166" fontId="6" fillId="0" borderId="1" xfId="0" applyNumberFormat="1" applyFont="1" applyFill="1" applyBorder="1" applyAlignment="1">
      <alignment horizontal="right"/>
    </xf>
    <xf numFmtId="166" fontId="5" fillId="0" borderId="1" xfId="0" applyNumberFormat="1" applyFont="1" applyFill="1" applyBorder="1" applyAlignment="1">
      <alignment horizontal="right"/>
    </xf>
    <xf numFmtId="166" fontId="5" fillId="0" borderId="1" xfId="0" applyNumberFormat="1" applyFont="1" applyBorder="1" applyAlignment="1">
      <alignment horizontal="right"/>
    </xf>
    <xf numFmtId="166" fontId="5" fillId="0" borderId="1" xfId="2" applyNumberFormat="1" applyFont="1" applyFill="1" applyBorder="1" applyAlignment="1">
      <alignment horizontal="right" wrapText="1"/>
    </xf>
    <xf numFmtId="49" fontId="17" fillId="2" borderId="1" xfId="4" applyNumberFormat="1" applyFont="1" applyFill="1" applyBorder="1" applyAlignment="1" applyProtection="1">
      <alignment horizontal="center" vertical="center" wrapText="1"/>
    </xf>
    <xf numFmtId="49" fontId="17" fillId="2" borderId="1" xfId="5" applyNumberFormat="1" applyFont="1" applyFill="1" applyBorder="1" applyAlignment="1" applyProtection="1">
      <alignment horizontal="center" vertical="center" wrapText="1"/>
    </xf>
    <xf numFmtId="166" fontId="6" fillId="4" borderId="1" xfId="0" applyNumberFormat="1" applyFont="1" applyFill="1" applyBorder="1" applyAlignment="1" applyProtection="1">
      <alignment horizontal="right"/>
      <protection locked="0"/>
    </xf>
    <xf numFmtId="49" fontId="10" fillId="0" borderId="1" xfId="0" applyNumberFormat="1" applyFont="1" applyFill="1" applyBorder="1" applyAlignment="1">
      <alignment horizontal="center" wrapText="1"/>
    </xf>
    <xf numFmtId="165" fontId="6" fillId="4" borderId="1" xfId="6" applyNumberFormat="1" applyFont="1" applyFill="1" applyBorder="1" applyAlignment="1" applyProtection="1">
      <alignment horizontal="center"/>
    </xf>
    <xf numFmtId="165" fontId="6" fillId="4" borderId="1" xfId="6" applyNumberFormat="1" applyFont="1" applyFill="1" applyBorder="1" applyAlignment="1" applyProtection="1">
      <alignment horizontal="left"/>
    </xf>
    <xf numFmtId="165" fontId="6" fillId="4" borderId="1" xfId="6" applyNumberFormat="1" applyFont="1" applyFill="1" applyBorder="1" applyAlignment="1" applyProtection="1">
      <alignment horizontal="right"/>
    </xf>
    <xf numFmtId="49" fontId="5" fillId="0" borderId="1" xfId="2" applyNumberFormat="1" applyFont="1" applyFill="1" applyBorder="1" applyAlignment="1">
      <alignment horizontal="center" wrapText="1"/>
    </xf>
    <xf numFmtId="49" fontId="5" fillId="0" borderId="1" xfId="0" applyNumberFormat="1" applyFont="1" applyFill="1" applyBorder="1" applyAlignment="1">
      <alignment horizontal="center"/>
    </xf>
    <xf numFmtId="165" fontId="6" fillId="4" borderId="1" xfId="6" applyNumberFormat="1" applyFont="1" applyFill="1" applyBorder="1" applyAlignment="1" applyProtection="1">
      <alignment horizontal="left" wrapText="1"/>
    </xf>
    <xf numFmtId="49" fontId="5" fillId="0" borderId="1" xfId="0" applyNumberFormat="1" applyFont="1" applyFill="1" applyBorder="1" applyAlignment="1">
      <alignment horizontal="center" wrapText="1"/>
    </xf>
    <xf numFmtId="165" fontId="8" fillId="0" borderId="0" xfId="0" applyNumberFormat="1" applyFont="1" applyFill="1"/>
    <xf numFmtId="165" fontId="12" fillId="0" borderId="0" xfId="0" applyNumberFormat="1" applyFont="1" applyFill="1" applyBorder="1" applyAlignment="1"/>
    <xf numFmtId="165" fontId="17" fillId="2" borderId="1" xfId="5" applyNumberFormat="1" applyFont="1" applyFill="1" applyBorder="1" applyAlignment="1" applyProtection="1">
      <alignment horizontal="center" vertical="center" wrapText="1"/>
    </xf>
    <xf numFmtId="165" fontId="14" fillId="0" borderId="1" xfId="0" applyNumberFormat="1" applyFont="1" applyBorder="1" applyAlignment="1"/>
    <xf numFmtId="165" fontId="0" fillId="0" borderId="0" xfId="0" applyNumberFormat="1" applyFont="1" applyFill="1"/>
    <xf numFmtId="165" fontId="14" fillId="0" borderId="1" xfId="0" applyNumberFormat="1" applyFont="1" applyFill="1" applyBorder="1" applyAlignment="1"/>
    <xf numFmtId="4" fontId="8" fillId="0" borderId="0" xfId="0" applyNumberFormat="1" applyFont="1" applyFill="1"/>
    <xf numFmtId="165" fontId="5" fillId="0" borderId="0" xfId="0" applyNumberFormat="1" applyFont="1" applyBorder="1" applyAlignment="1"/>
    <xf numFmtId="0" fontId="3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</cellXfs>
  <cellStyles count="7">
    <cellStyle name="ex67" xfId="3"/>
    <cellStyle name="Normal" xfId="1"/>
    <cellStyle name="xl_top_header" xfId="5"/>
    <cellStyle name="xl_top_left_header" xfId="4"/>
    <cellStyle name="xl_total_left" xfId="6"/>
    <cellStyle name="Обычный" xfId="0" builtinId="0"/>
    <cellStyle name="Обычный_Лист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88"/>
  <sheetViews>
    <sheetView tabSelected="1" zoomScaleNormal="100" zoomScaleSheetLayoutView="75" workbookViewId="0">
      <pane ySplit="6" topLeftCell="A7" activePane="bottomLeft" state="frozen"/>
      <selection activeCell="B1" sqref="B1"/>
      <selection pane="bottomLeft" activeCell="H64" sqref="H64"/>
    </sheetView>
  </sheetViews>
  <sheetFormatPr defaultRowHeight="12.75"/>
  <cols>
    <col min="1" max="1" width="17" style="3" customWidth="1"/>
    <col min="2" max="2" width="54" style="2" customWidth="1"/>
    <col min="3" max="3" width="18" style="45" customWidth="1"/>
    <col min="4" max="4" width="18.7109375" style="45" customWidth="1"/>
    <col min="5" max="5" width="18.5703125" style="49" customWidth="1"/>
    <col min="6" max="6" width="12.28515625" style="4" customWidth="1"/>
    <col min="7" max="7" width="10" style="2" bestFit="1" customWidth="1"/>
    <col min="8" max="8" width="17.28515625" style="2" customWidth="1"/>
    <col min="9" max="9" width="16.140625" style="2" customWidth="1"/>
    <col min="10" max="16384" width="9.140625" style="2"/>
  </cols>
  <sheetData>
    <row r="1" spans="1:6" s="1" customFormat="1">
      <c r="A1" s="53" t="s">
        <v>148</v>
      </c>
      <c r="B1" s="53"/>
      <c r="C1" s="53"/>
      <c r="D1" s="53"/>
      <c r="E1" s="53"/>
      <c r="F1" s="53"/>
    </row>
    <row r="2" spans="1:6" s="1" customFormat="1">
      <c r="A2" s="53" t="s">
        <v>149</v>
      </c>
      <c r="B2" s="53"/>
      <c r="C2" s="53"/>
      <c r="D2" s="53"/>
      <c r="E2" s="53"/>
      <c r="F2" s="53"/>
    </row>
    <row r="3" spans="1:6" s="1" customFormat="1">
      <c r="A3" s="53" t="s">
        <v>150</v>
      </c>
      <c r="B3" s="53"/>
      <c r="C3" s="53"/>
      <c r="D3" s="53"/>
      <c r="E3" s="53"/>
      <c r="F3" s="53"/>
    </row>
    <row r="4" spans="1:6" s="1" customFormat="1">
      <c r="A4" s="53" t="s">
        <v>161</v>
      </c>
      <c r="B4" s="53"/>
      <c r="C4" s="53"/>
      <c r="D4" s="53"/>
      <c r="E4" s="53"/>
      <c r="F4" s="53"/>
    </row>
    <row r="5" spans="1:6" s="1" customFormat="1">
      <c r="A5" s="13"/>
      <c r="C5" s="45"/>
      <c r="D5" s="46"/>
      <c r="E5" s="54" t="s">
        <v>143</v>
      </c>
      <c r="F5" s="54"/>
    </row>
    <row r="6" spans="1:6" ht="63" customHeight="1">
      <c r="A6" s="34" t="s">
        <v>1</v>
      </c>
      <c r="B6" s="35" t="s">
        <v>111</v>
      </c>
      <c r="C6" s="35" t="s">
        <v>171</v>
      </c>
      <c r="D6" s="35" t="s">
        <v>162</v>
      </c>
      <c r="E6" s="47" t="s">
        <v>146</v>
      </c>
      <c r="F6" s="35" t="s">
        <v>147</v>
      </c>
    </row>
    <row r="7" spans="1:6" ht="18.75" customHeight="1">
      <c r="A7" s="37"/>
      <c r="B7" s="24" t="s">
        <v>120</v>
      </c>
      <c r="C7" s="25">
        <f>C8+C17+C21+C26+C36+C41+C45+C54+C58+C67+C73+C78+C82+C84</f>
        <v>101419384483.43001</v>
      </c>
      <c r="D7" s="25">
        <f>D8+D17+D21+D26+D36+D41+D45+D54+D58+D67+D73+D78+D82+D84</f>
        <v>123118791792.32002</v>
      </c>
      <c r="E7" s="25">
        <f t="shared" ref="E7:E27" si="0">D7-C7</f>
        <v>21699407308.890015</v>
      </c>
      <c r="F7" s="30">
        <f>D7/C7</f>
        <v>1.2139571978218353</v>
      </c>
    </row>
    <row r="8" spans="1:6" ht="18" customHeight="1">
      <c r="A8" s="38" t="s">
        <v>44</v>
      </c>
      <c r="B8" s="39" t="s">
        <v>53</v>
      </c>
      <c r="C8" s="40">
        <f>C9+C10+C11+C12+C13+C14+C15+C16</f>
        <v>7318885380.9099998</v>
      </c>
      <c r="D8" s="40">
        <f>SUM(D9:D16)</f>
        <v>10425176556.58</v>
      </c>
      <c r="E8" s="40">
        <f t="shared" si="0"/>
        <v>3106291175.6700001</v>
      </c>
      <c r="F8" s="36">
        <f t="shared" ref="F8:F14" si="1">D8/C8</f>
        <v>1.4244213447818439</v>
      </c>
    </row>
    <row r="9" spans="1:6" ht="30.75" customHeight="1">
      <c r="A9" s="41" t="s">
        <v>47</v>
      </c>
      <c r="B9" s="15" t="s">
        <v>52</v>
      </c>
      <c r="C9" s="26">
        <v>248226420.31999999</v>
      </c>
      <c r="D9" s="26">
        <v>264098551.65000001</v>
      </c>
      <c r="E9" s="26">
        <f t="shared" si="0"/>
        <v>15872131.330000013</v>
      </c>
      <c r="F9" s="31">
        <f t="shared" si="1"/>
        <v>1.0639421513211145</v>
      </c>
    </row>
    <row r="10" spans="1:6" ht="45" customHeight="1">
      <c r="A10" s="42" t="s">
        <v>54</v>
      </c>
      <c r="B10" s="16" t="s">
        <v>5</v>
      </c>
      <c r="C10" s="26">
        <v>319606156.13</v>
      </c>
      <c r="D10" s="26">
        <v>332166288.24000001</v>
      </c>
      <c r="E10" s="26">
        <f t="shared" si="0"/>
        <v>12560132.110000014</v>
      </c>
      <c r="F10" s="31">
        <f t="shared" si="1"/>
        <v>1.039298780292865</v>
      </c>
    </row>
    <row r="11" spans="1:6" ht="60" customHeight="1">
      <c r="A11" s="41" t="s">
        <v>55</v>
      </c>
      <c r="B11" s="21" t="s">
        <v>6</v>
      </c>
      <c r="C11" s="26">
        <v>1668838711.0699999</v>
      </c>
      <c r="D11" s="26">
        <v>1784623182.0699999</v>
      </c>
      <c r="E11" s="26">
        <f t="shared" si="0"/>
        <v>115784471</v>
      </c>
      <c r="F11" s="31">
        <f t="shared" si="1"/>
        <v>1.0693802643910166</v>
      </c>
    </row>
    <row r="12" spans="1:6" ht="18" customHeight="1">
      <c r="A12" s="41" t="s">
        <v>56</v>
      </c>
      <c r="B12" s="15" t="s">
        <v>127</v>
      </c>
      <c r="C12" s="26">
        <v>385393832.22000003</v>
      </c>
      <c r="D12" s="26">
        <v>375318083.92000002</v>
      </c>
      <c r="E12" s="26">
        <f t="shared" si="0"/>
        <v>-10075748.300000012</v>
      </c>
      <c r="F12" s="31">
        <f t="shared" si="1"/>
        <v>0.97385596899161497</v>
      </c>
    </row>
    <row r="13" spans="1:6" ht="45">
      <c r="A13" s="41" t="s">
        <v>57</v>
      </c>
      <c r="B13" s="15" t="s">
        <v>7</v>
      </c>
      <c r="C13" s="26">
        <v>450451501.73000002</v>
      </c>
      <c r="D13" s="26">
        <v>436170129.61000001</v>
      </c>
      <c r="E13" s="26">
        <f t="shared" si="0"/>
        <v>-14281372.120000005</v>
      </c>
      <c r="F13" s="31">
        <f t="shared" si="1"/>
        <v>0.96829542788701761</v>
      </c>
    </row>
    <row r="14" spans="1:6" ht="18.75" customHeight="1">
      <c r="A14" s="41" t="s">
        <v>58</v>
      </c>
      <c r="B14" s="15" t="s">
        <v>8</v>
      </c>
      <c r="C14" s="26">
        <v>239982691.74000001</v>
      </c>
      <c r="D14" s="26">
        <v>128069492.84999999</v>
      </c>
      <c r="E14" s="26">
        <f t="shared" si="0"/>
        <v>-111913198.89000002</v>
      </c>
      <c r="F14" s="31">
        <f t="shared" si="1"/>
        <v>0.53366137333250663</v>
      </c>
    </row>
    <row r="15" spans="1:6" ht="27.75" customHeight="1">
      <c r="A15" s="41" t="s">
        <v>163</v>
      </c>
      <c r="B15" s="15" t="s">
        <v>164</v>
      </c>
      <c r="C15" s="26">
        <v>0</v>
      </c>
      <c r="D15" s="26">
        <v>1927194090</v>
      </c>
      <c r="E15" s="26">
        <f t="shared" si="0"/>
        <v>1927194090</v>
      </c>
      <c r="F15" s="31"/>
    </row>
    <row r="16" spans="1:6" ht="14.25" customHeight="1">
      <c r="A16" s="41" t="s">
        <v>59</v>
      </c>
      <c r="B16" s="17" t="s">
        <v>9</v>
      </c>
      <c r="C16" s="26">
        <v>4006386067.6999998</v>
      </c>
      <c r="D16" s="26">
        <v>5177536738.2399998</v>
      </c>
      <c r="E16" s="26">
        <f t="shared" si="0"/>
        <v>1171150670.54</v>
      </c>
      <c r="F16" s="31">
        <f t="shared" ref="F16:F27" si="2">D16/C16</f>
        <v>1.292320972255262</v>
      </c>
    </row>
    <row r="17" spans="1:9" ht="18" customHeight="1">
      <c r="A17" s="38" t="s">
        <v>34</v>
      </c>
      <c r="B17" s="39" t="s">
        <v>128</v>
      </c>
      <c r="C17" s="40">
        <f>C18+C19+C20</f>
        <v>32511547.670000002</v>
      </c>
      <c r="D17" s="40">
        <f>SUM(D18:D20)</f>
        <v>6019041221.4300003</v>
      </c>
      <c r="E17" s="40">
        <f t="shared" si="0"/>
        <v>5986529673.7600002</v>
      </c>
      <c r="F17" s="36" t="s">
        <v>172</v>
      </c>
    </row>
    <row r="18" spans="1:9" ht="15.75" customHeight="1">
      <c r="A18" s="41" t="s">
        <v>60</v>
      </c>
      <c r="B18" s="18" t="s">
        <v>17</v>
      </c>
      <c r="C18" s="27">
        <v>31868298</v>
      </c>
      <c r="D18" s="27">
        <v>235345768.33000001</v>
      </c>
      <c r="E18" s="27">
        <f t="shared" si="0"/>
        <v>203477470.33000001</v>
      </c>
      <c r="F18" s="32" t="s">
        <v>173</v>
      </c>
    </row>
    <row r="19" spans="1:9" ht="14.25" customHeight="1">
      <c r="A19" s="41" t="s">
        <v>61</v>
      </c>
      <c r="B19" s="15" t="s">
        <v>129</v>
      </c>
      <c r="C19" s="27">
        <v>643249.67000000004</v>
      </c>
      <c r="D19" s="27">
        <v>1058749.1000000001</v>
      </c>
      <c r="E19" s="27">
        <f t="shared" si="0"/>
        <v>415499.43000000005</v>
      </c>
      <c r="F19" s="32">
        <f t="shared" si="2"/>
        <v>1.6459380383358766</v>
      </c>
    </row>
    <row r="20" spans="1:9" ht="14.25" customHeight="1">
      <c r="A20" s="41" t="s">
        <v>165</v>
      </c>
      <c r="B20" s="15" t="s">
        <v>166</v>
      </c>
      <c r="C20" s="27">
        <v>0</v>
      </c>
      <c r="D20" s="27">
        <v>5782636704</v>
      </c>
      <c r="E20" s="27">
        <f t="shared" si="0"/>
        <v>5782636704</v>
      </c>
      <c r="F20" s="32"/>
    </row>
    <row r="21" spans="1:9" ht="29.25" customHeight="1">
      <c r="A21" s="38" t="s">
        <v>35</v>
      </c>
      <c r="B21" s="43" t="s">
        <v>130</v>
      </c>
      <c r="C21" s="40">
        <f>C22+C23+C24+C25</f>
        <v>1189369150.46</v>
      </c>
      <c r="D21" s="40">
        <f>SUM(D22:D25)</f>
        <v>1311362548.1099999</v>
      </c>
      <c r="E21" s="40">
        <f t="shared" si="0"/>
        <v>121993397.64999986</v>
      </c>
      <c r="F21" s="36">
        <f t="shared" si="2"/>
        <v>1.1025698351120152</v>
      </c>
    </row>
    <row r="22" spans="1:9" ht="18" customHeight="1">
      <c r="A22" s="41" t="s">
        <v>62</v>
      </c>
      <c r="B22" s="15" t="s">
        <v>170</v>
      </c>
      <c r="C22" s="26">
        <v>81867696.400000006</v>
      </c>
      <c r="D22" s="26">
        <v>110940039.76000001</v>
      </c>
      <c r="E22" s="27">
        <f t="shared" si="0"/>
        <v>29072343.359999999</v>
      </c>
      <c r="F22" s="32">
        <f t="shared" si="2"/>
        <v>1.3551137339684569</v>
      </c>
      <c r="I22" s="45"/>
    </row>
    <row r="23" spans="1:9" ht="45.75" customHeight="1">
      <c r="A23" s="41" t="s">
        <v>63</v>
      </c>
      <c r="B23" s="15" t="s">
        <v>169</v>
      </c>
      <c r="C23" s="26">
        <v>1097301749.54</v>
      </c>
      <c r="D23" s="26">
        <v>1185737659.52</v>
      </c>
      <c r="E23" s="26">
        <f t="shared" si="0"/>
        <v>88435909.980000019</v>
      </c>
      <c r="F23" s="31">
        <f t="shared" si="2"/>
        <v>1.0805939751914853</v>
      </c>
      <c r="H23" s="45"/>
      <c r="I23" s="52"/>
    </row>
    <row r="24" spans="1:9" ht="15.75" customHeight="1">
      <c r="A24" s="41" t="s">
        <v>122</v>
      </c>
      <c r="B24" s="15" t="s">
        <v>123</v>
      </c>
      <c r="C24" s="26">
        <v>1563000</v>
      </c>
      <c r="D24" s="26">
        <v>438000</v>
      </c>
      <c r="E24" s="26">
        <f t="shared" si="0"/>
        <v>-1125000</v>
      </c>
      <c r="F24" s="31">
        <f t="shared" si="2"/>
        <v>0.28023032629558542</v>
      </c>
      <c r="I24" s="51"/>
    </row>
    <row r="25" spans="1:9" s="5" customFormat="1" ht="30">
      <c r="A25" s="41" t="s">
        <v>121</v>
      </c>
      <c r="B25" s="15" t="s">
        <v>144</v>
      </c>
      <c r="C25" s="26">
        <v>8636704.5199999996</v>
      </c>
      <c r="D25" s="26">
        <v>14246848.83</v>
      </c>
      <c r="E25" s="27">
        <f t="shared" si="0"/>
        <v>5610144.3100000005</v>
      </c>
      <c r="F25" s="32">
        <f t="shared" si="2"/>
        <v>1.6495700179401298</v>
      </c>
    </row>
    <row r="26" spans="1:9" ht="18" customHeight="1">
      <c r="A26" s="38" t="s">
        <v>36</v>
      </c>
      <c r="B26" s="39" t="s">
        <v>131</v>
      </c>
      <c r="C26" s="40">
        <f>C27+C29+C30+C31+C32+C33+C34+C35+C28</f>
        <v>19998128022.050003</v>
      </c>
      <c r="D26" s="40">
        <f>SUM(D27:D35)</f>
        <v>22165555194.079994</v>
      </c>
      <c r="E26" s="40">
        <f>D26-C26</f>
        <v>2167427172.0299911</v>
      </c>
      <c r="F26" s="36">
        <f t="shared" si="2"/>
        <v>1.1083815029906889</v>
      </c>
    </row>
    <row r="27" spans="1:9" ht="15">
      <c r="A27" s="41" t="s">
        <v>64</v>
      </c>
      <c r="B27" s="15" t="s">
        <v>132</v>
      </c>
      <c r="C27" s="27">
        <v>287559973.70999998</v>
      </c>
      <c r="D27" s="27">
        <v>376951031.76999998</v>
      </c>
      <c r="E27" s="27">
        <f t="shared" si="0"/>
        <v>89391058.060000002</v>
      </c>
      <c r="F27" s="32">
        <f t="shared" si="2"/>
        <v>1.3108605725153861</v>
      </c>
    </row>
    <row r="28" spans="1:9" ht="15">
      <c r="A28" s="41" t="s">
        <v>159</v>
      </c>
      <c r="B28" s="29" t="s">
        <v>160</v>
      </c>
      <c r="C28" s="27">
        <v>117118027.93000001</v>
      </c>
      <c r="D28" s="27">
        <v>153040500</v>
      </c>
      <c r="E28" s="27"/>
      <c r="F28" s="32"/>
    </row>
    <row r="29" spans="1:9" ht="15.75" customHeight="1">
      <c r="A29" s="41" t="s">
        <v>65</v>
      </c>
      <c r="B29" s="15" t="s">
        <v>133</v>
      </c>
      <c r="C29" s="27">
        <v>7174972130.6199999</v>
      </c>
      <c r="D29" s="27">
        <v>5660308361.9399996</v>
      </c>
      <c r="E29" s="27">
        <f t="shared" ref="E29:E59" si="3">D29-C29</f>
        <v>-1514663768.6800003</v>
      </c>
      <c r="F29" s="32">
        <f t="shared" ref="F29:F59" si="4">D29/C29</f>
        <v>0.78889621574751456</v>
      </c>
    </row>
    <row r="30" spans="1:9" ht="15">
      <c r="A30" s="41" t="s">
        <v>66</v>
      </c>
      <c r="B30" s="15" t="s">
        <v>112</v>
      </c>
      <c r="C30" s="27">
        <v>273554146.56</v>
      </c>
      <c r="D30" s="27">
        <v>265756302.91999999</v>
      </c>
      <c r="E30" s="27">
        <f t="shared" si="3"/>
        <v>-7797843.6400000155</v>
      </c>
      <c r="F30" s="32">
        <f t="shared" si="4"/>
        <v>0.97149433215303249</v>
      </c>
    </row>
    <row r="31" spans="1:9" s="5" customFormat="1" ht="15">
      <c r="A31" s="42" t="s">
        <v>67</v>
      </c>
      <c r="B31" s="19" t="s">
        <v>4</v>
      </c>
      <c r="C31" s="27">
        <v>213108144.19</v>
      </c>
      <c r="D31" s="27">
        <v>187864321.33000001</v>
      </c>
      <c r="E31" s="27">
        <f t="shared" si="3"/>
        <v>-25243822.859999985</v>
      </c>
      <c r="F31" s="32">
        <f t="shared" si="4"/>
        <v>0.88154454182899056</v>
      </c>
    </row>
    <row r="32" spans="1:9" ht="15">
      <c r="A32" s="41" t="s">
        <v>68</v>
      </c>
      <c r="B32" s="15" t="s">
        <v>134</v>
      </c>
      <c r="C32" s="27">
        <v>1630402850.53</v>
      </c>
      <c r="D32" s="27">
        <v>1699510316.4200001</v>
      </c>
      <c r="E32" s="27">
        <f t="shared" si="3"/>
        <v>69107465.890000105</v>
      </c>
      <c r="F32" s="32">
        <f t="shared" si="4"/>
        <v>1.0423867425572368</v>
      </c>
    </row>
    <row r="33" spans="1:252" ht="15.75" customHeight="1">
      <c r="A33" s="41" t="s">
        <v>69</v>
      </c>
      <c r="B33" s="15" t="s">
        <v>18</v>
      </c>
      <c r="C33" s="27">
        <v>9360195686.3199997</v>
      </c>
      <c r="D33" s="27">
        <v>11361520009.32</v>
      </c>
      <c r="E33" s="27">
        <f t="shared" si="3"/>
        <v>2001324323</v>
      </c>
      <c r="F33" s="32">
        <f t="shared" si="4"/>
        <v>1.2138122310759967</v>
      </c>
    </row>
    <row r="34" spans="1:252" s="5" customFormat="1" ht="15.75" customHeight="1">
      <c r="A34" s="41" t="s">
        <v>70</v>
      </c>
      <c r="B34" s="15" t="s">
        <v>135</v>
      </c>
      <c r="C34" s="27">
        <v>386461228.04000002</v>
      </c>
      <c r="D34" s="27">
        <v>378404181.55000001</v>
      </c>
      <c r="E34" s="27">
        <f t="shared" si="3"/>
        <v>-8057046.4900000095</v>
      </c>
      <c r="F34" s="32">
        <f t="shared" si="4"/>
        <v>0.97915173397636135</v>
      </c>
    </row>
    <row r="35" spans="1:252" ht="15.75" customHeight="1">
      <c r="A35" s="44" t="s">
        <v>71</v>
      </c>
      <c r="B35" s="19" t="s">
        <v>136</v>
      </c>
      <c r="C35" s="27">
        <v>554755834.14999998</v>
      </c>
      <c r="D35" s="27">
        <v>2082200168.8299999</v>
      </c>
      <c r="E35" s="27">
        <f t="shared" si="3"/>
        <v>1527444334.6799998</v>
      </c>
      <c r="F35" s="32" t="s">
        <v>174</v>
      </c>
    </row>
    <row r="36" spans="1:252" ht="18" customHeight="1">
      <c r="A36" s="38" t="s">
        <v>37</v>
      </c>
      <c r="B36" s="39" t="s">
        <v>137</v>
      </c>
      <c r="C36" s="40">
        <f>C37+C38+C39+C40</f>
        <v>4758199225.1300001</v>
      </c>
      <c r="D36" s="40">
        <f>SUM(D37:D40)</f>
        <v>6492038185.6599998</v>
      </c>
      <c r="E36" s="40">
        <f t="shared" si="3"/>
        <v>1733838960.5299997</v>
      </c>
      <c r="F36" s="36">
        <f t="shared" si="4"/>
        <v>1.3643897362205613</v>
      </c>
    </row>
    <row r="37" spans="1:252" s="10" customFormat="1" ht="15.75">
      <c r="A37" s="41" t="s">
        <v>72</v>
      </c>
      <c r="B37" s="15" t="s">
        <v>138</v>
      </c>
      <c r="C37" s="27">
        <v>496759034.86000001</v>
      </c>
      <c r="D37" s="27">
        <v>515534699.56</v>
      </c>
      <c r="E37" s="27">
        <f t="shared" si="3"/>
        <v>18775664.699999988</v>
      </c>
      <c r="F37" s="32">
        <f t="shared" si="4"/>
        <v>1.0377963225274633</v>
      </c>
      <c r="G37" s="6"/>
      <c r="H37" s="7"/>
      <c r="I37" s="8"/>
      <c r="J37" s="8"/>
      <c r="K37" s="9"/>
      <c r="L37" s="9"/>
      <c r="M37" s="9"/>
      <c r="N37" s="9"/>
      <c r="O37" s="9"/>
      <c r="P37" s="9"/>
      <c r="Q37" s="6"/>
      <c r="R37" s="7"/>
      <c r="S37" s="8"/>
      <c r="T37" s="8"/>
      <c r="U37" s="9"/>
      <c r="V37" s="9"/>
      <c r="W37" s="9"/>
      <c r="X37" s="9"/>
      <c r="Y37" s="9"/>
      <c r="Z37" s="9"/>
      <c r="AA37" s="6"/>
      <c r="AB37" s="7"/>
      <c r="AC37" s="8"/>
      <c r="AD37" s="8"/>
      <c r="AE37" s="9"/>
      <c r="AF37" s="9"/>
      <c r="AG37" s="9"/>
      <c r="AH37" s="9"/>
      <c r="AI37" s="9"/>
      <c r="AJ37" s="9"/>
      <c r="AK37" s="6"/>
      <c r="AL37" s="7"/>
      <c r="AM37" s="8"/>
      <c r="AN37" s="8"/>
      <c r="AO37" s="9"/>
      <c r="AP37" s="9"/>
      <c r="AQ37" s="9"/>
      <c r="AR37" s="9"/>
      <c r="AS37" s="9"/>
      <c r="AT37" s="9"/>
      <c r="AU37" s="6"/>
      <c r="AV37" s="7"/>
      <c r="AW37" s="8"/>
      <c r="AX37" s="8"/>
      <c r="AY37" s="9"/>
      <c r="AZ37" s="9"/>
      <c r="BA37" s="9"/>
      <c r="BB37" s="9"/>
      <c r="BC37" s="9"/>
      <c r="BD37" s="9"/>
      <c r="BE37" s="6"/>
      <c r="BF37" s="7"/>
      <c r="BG37" s="8"/>
      <c r="BH37" s="8"/>
      <c r="BI37" s="9"/>
      <c r="BJ37" s="9"/>
      <c r="BK37" s="9"/>
      <c r="BL37" s="9"/>
      <c r="BM37" s="9"/>
      <c r="BN37" s="9"/>
      <c r="BO37" s="6"/>
      <c r="BP37" s="7"/>
      <c r="BQ37" s="8"/>
      <c r="BR37" s="8"/>
      <c r="BS37" s="9"/>
      <c r="BT37" s="9"/>
      <c r="BU37" s="9"/>
      <c r="BV37" s="9"/>
      <c r="BW37" s="9"/>
      <c r="BX37" s="9"/>
      <c r="BY37" s="6"/>
      <c r="BZ37" s="7"/>
      <c r="CA37" s="8"/>
      <c r="CB37" s="8"/>
      <c r="CC37" s="9"/>
      <c r="CD37" s="9"/>
      <c r="CE37" s="9"/>
      <c r="CF37" s="9"/>
      <c r="CG37" s="9"/>
      <c r="CH37" s="9"/>
      <c r="CI37" s="6"/>
      <c r="CJ37" s="7"/>
      <c r="CK37" s="8"/>
      <c r="CL37" s="8"/>
      <c r="CM37" s="9"/>
      <c r="CN37" s="9"/>
      <c r="CO37" s="9"/>
      <c r="CP37" s="9"/>
      <c r="CQ37" s="9"/>
      <c r="CR37" s="9"/>
      <c r="CS37" s="6"/>
      <c r="CT37" s="7"/>
      <c r="CU37" s="8"/>
      <c r="CV37" s="8"/>
      <c r="CW37" s="9"/>
      <c r="CX37" s="9"/>
      <c r="CY37" s="9"/>
      <c r="CZ37" s="9"/>
      <c r="DA37" s="9"/>
      <c r="DB37" s="9"/>
      <c r="DC37" s="6"/>
      <c r="DD37" s="7"/>
      <c r="DE37" s="8"/>
      <c r="DF37" s="8"/>
      <c r="DG37" s="9"/>
      <c r="DH37" s="9"/>
      <c r="DI37" s="9"/>
      <c r="DJ37" s="9"/>
      <c r="DK37" s="9"/>
      <c r="DL37" s="9"/>
      <c r="DM37" s="6"/>
      <c r="DN37" s="7"/>
      <c r="DO37" s="8"/>
      <c r="DP37" s="8"/>
      <c r="DQ37" s="9"/>
      <c r="DR37" s="9"/>
      <c r="DS37" s="9"/>
      <c r="DT37" s="9"/>
      <c r="DU37" s="9"/>
      <c r="DV37" s="9"/>
      <c r="DW37" s="6"/>
      <c r="DX37" s="7"/>
      <c r="DY37" s="8"/>
      <c r="DZ37" s="8"/>
      <c r="EA37" s="9"/>
      <c r="EB37" s="9"/>
      <c r="EC37" s="9"/>
      <c r="ED37" s="9"/>
      <c r="EE37" s="9"/>
      <c r="EF37" s="9"/>
      <c r="EG37" s="6"/>
      <c r="EH37" s="7"/>
      <c r="EI37" s="8"/>
      <c r="EJ37" s="8"/>
      <c r="EK37" s="9"/>
      <c r="EL37" s="9"/>
      <c r="EM37" s="9"/>
      <c r="EN37" s="9"/>
      <c r="EO37" s="9"/>
      <c r="EP37" s="9"/>
      <c r="EQ37" s="6"/>
      <c r="ER37" s="7"/>
      <c r="ES37" s="8"/>
      <c r="ET37" s="8"/>
      <c r="EU37" s="9"/>
      <c r="EV37" s="9"/>
      <c r="EW37" s="9"/>
      <c r="EX37" s="9"/>
      <c r="EY37" s="9"/>
      <c r="EZ37" s="9"/>
      <c r="FA37" s="6"/>
      <c r="FB37" s="7"/>
      <c r="FC37" s="8"/>
      <c r="FD37" s="8"/>
      <c r="FE37" s="9"/>
      <c r="FF37" s="9"/>
      <c r="FG37" s="9"/>
      <c r="FH37" s="9"/>
      <c r="FI37" s="9"/>
      <c r="FJ37" s="9"/>
      <c r="FK37" s="6"/>
      <c r="FL37" s="7"/>
      <c r="FM37" s="8"/>
      <c r="FN37" s="8"/>
      <c r="FO37" s="9"/>
      <c r="FP37" s="9"/>
      <c r="FQ37" s="9"/>
      <c r="FR37" s="9"/>
      <c r="FS37" s="9"/>
      <c r="FT37" s="9"/>
      <c r="FU37" s="6"/>
      <c r="FV37" s="7"/>
      <c r="FW37" s="8"/>
      <c r="FX37" s="8"/>
      <c r="FY37" s="9"/>
      <c r="FZ37" s="9"/>
      <c r="GA37" s="9"/>
      <c r="GB37" s="9"/>
      <c r="GC37" s="9"/>
      <c r="GD37" s="9"/>
      <c r="GE37" s="6"/>
      <c r="GF37" s="7"/>
      <c r="GG37" s="8"/>
      <c r="GH37" s="8"/>
      <c r="GI37" s="9"/>
      <c r="GJ37" s="9"/>
      <c r="GK37" s="9"/>
      <c r="GL37" s="9"/>
      <c r="GM37" s="9"/>
      <c r="GN37" s="9"/>
      <c r="GO37" s="6"/>
      <c r="GP37" s="7"/>
      <c r="GQ37" s="8"/>
      <c r="GR37" s="8"/>
      <c r="GS37" s="9"/>
      <c r="GT37" s="9"/>
      <c r="GU37" s="9"/>
      <c r="GV37" s="9"/>
      <c r="GW37" s="9"/>
      <c r="GX37" s="9"/>
      <c r="GY37" s="6"/>
      <c r="GZ37" s="7"/>
      <c r="HA37" s="8"/>
      <c r="HB37" s="8"/>
      <c r="HC37" s="9"/>
      <c r="HD37" s="9"/>
      <c r="HE37" s="9"/>
      <c r="HF37" s="9"/>
      <c r="HG37" s="9"/>
      <c r="HH37" s="9"/>
      <c r="HI37" s="6"/>
      <c r="HJ37" s="7"/>
      <c r="HK37" s="8"/>
      <c r="HL37" s="8"/>
      <c r="HM37" s="9"/>
      <c r="HN37" s="9"/>
      <c r="HO37" s="9"/>
      <c r="HP37" s="9"/>
      <c r="HQ37" s="9"/>
      <c r="HR37" s="9"/>
      <c r="HS37" s="6"/>
      <c r="HT37" s="7"/>
      <c r="HU37" s="8"/>
      <c r="HV37" s="8"/>
      <c r="HW37" s="9"/>
      <c r="HX37" s="9"/>
      <c r="HY37" s="9"/>
      <c r="HZ37" s="9"/>
      <c r="IA37" s="9"/>
      <c r="IB37" s="9"/>
      <c r="IC37" s="6"/>
      <c r="ID37" s="7"/>
      <c r="IE37" s="8"/>
      <c r="IF37" s="8"/>
      <c r="IG37" s="9"/>
      <c r="IH37" s="9"/>
      <c r="II37" s="9"/>
      <c r="IJ37" s="9"/>
      <c r="IK37" s="9"/>
      <c r="IL37" s="9"/>
      <c r="IM37" s="6"/>
      <c r="IN37" s="7"/>
      <c r="IO37" s="8"/>
      <c r="IP37" s="8"/>
      <c r="IQ37" s="9"/>
      <c r="IR37" s="9"/>
    </row>
    <row r="38" spans="1:252" s="10" customFormat="1" ht="15">
      <c r="A38" s="41" t="s">
        <v>73</v>
      </c>
      <c r="B38" s="15" t="s">
        <v>3</v>
      </c>
      <c r="C38" s="27">
        <v>2158555472.4899998</v>
      </c>
      <c r="D38" s="27">
        <v>3294152129.4000001</v>
      </c>
      <c r="E38" s="27">
        <f t="shared" si="3"/>
        <v>1135596656.9100003</v>
      </c>
      <c r="F38" s="32">
        <f t="shared" si="4"/>
        <v>1.5260910230859315</v>
      </c>
    </row>
    <row r="39" spans="1:252" s="10" customFormat="1" ht="15.75" customHeight="1">
      <c r="A39" s="41" t="s">
        <v>74</v>
      </c>
      <c r="B39" s="15" t="s">
        <v>10</v>
      </c>
      <c r="C39" s="27">
        <v>1752525639.6800001</v>
      </c>
      <c r="D39" s="27">
        <v>2258954653.8699999</v>
      </c>
      <c r="E39" s="27">
        <f t="shared" si="3"/>
        <v>506429014.18999982</v>
      </c>
      <c r="F39" s="32">
        <f t="shared" si="4"/>
        <v>1.2889709586688105</v>
      </c>
    </row>
    <row r="40" spans="1:252" s="10" customFormat="1" ht="27.75" customHeight="1">
      <c r="A40" s="41" t="s">
        <v>75</v>
      </c>
      <c r="B40" s="15" t="s">
        <v>139</v>
      </c>
      <c r="C40" s="27">
        <v>350359078.10000002</v>
      </c>
      <c r="D40" s="27">
        <v>423396702.82999998</v>
      </c>
      <c r="E40" s="27">
        <f t="shared" si="3"/>
        <v>73037624.729999959</v>
      </c>
      <c r="F40" s="32">
        <f t="shared" si="4"/>
        <v>1.2084650556968113</v>
      </c>
    </row>
    <row r="41" spans="1:252" ht="18" customHeight="1">
      <c r="A41" s="38" t="s">
        <v>38</v>
      </c>
      <c r="B41" s="39" t="s">
        <v>11</v>
      </c>
      <c r="C41" s="40">
        <f>C42+C43+C44</f>
        <v>199904971.41</v>
      </c>
      <c r="D41" s="40">
        <f>SUM(D42:D44)</f>
        <v>1856795600.8899999</v>
      </c>
      <c r="E41" s="40">
        <f t="shared" si="3"/>
        <v>1656890629.4799998</v>
      </c>
      <c r="F41" s="36" t="s">
        <v>175</v>
      </c>
    </row>
    <row r="42" spans="1:252" s="10" customFormat="1" ht="15">
      <c r="A42" s="41" t="s">
        <v>76</v>
      </c>
      <c r="B42" s="15" t="s">
        <v>12</v>
      </c>
      <c r="C42" s="28">
        <v>5223000</v>
      </c>
      <c r="D42" s="28">
        <v>0</v>
      </c>
      <c r="E42" s="28">
        <f t="shared" si="3"/>
        <v>-5223000</v>
      </c>
      <c r="F42" s="33"/>
    </row>
    <row r="43" spans="1:252" s="10" customFormat="1" ht="30">
      <c r="A43" s="41" t="s">
        <v>77</v>
      </c>
      <c r="B43" s="15" t="s">
        <v>13</v>
      </c>
      <c r="C43" s="27">
        <v>130310287.88</v>
      </c>
      <c r="D43" s="27">
        <v>449441644.37</v>
      </c>
      <c r="E43" s="27">
        <f t="shared" si="3"/>
        <v>319131356.49000001</v>
      </c>
      <c r="F43" s="32" t="s">
        <v>176</v>
      </c>
    </row>
    <row r="44" spans="1:252" s="10" customFormat="1" ht="15" customHeight="1">
      <c r="A44" s="41" t="s">
        <v>78</v>
      </c>
      <c r="B44" s="15" t="s">
        <v>14</v>
      </c>
      <c r="C44" s="27">
        <v>64371683.530000001</v>
      </c>
      <c r="D44" s="27">
        <v>1407353956.52</v>
      </c>
      <c r="E44" s="27">
        <f t="shared" si="3"/>
        <v>1342982272.99</v>
      </c>
      <c r="F44" s="32" t="s">
        <v>177</v>
      </c>
      <c r="G44" s="6"/>
      <c r="H44" s="7"/>
      <c r="I44" s="8"/>
      <c r="J44" s="8"/>
      <c r="K44" s="9"/>
      <c r="L44" s="9"/>
      <c r="M44" s="9"/>
      <c r="N44" s="9"/>
      <c r="O44" s="9"/>
      <c r="P44" s="9"/>
      <c r="Q44" s="6"/>
      <c r="R44" s="7"/>
      <c r="S44" s="8"/>
      <c r="T44" s="8"/>
      <c r="U44" s="9"/>
      <c r="V44" s="9"/>
      <c r="W44" s="9"/>
      <c r="X44" s="9"/>
      <c r="Y44" s="9"/>
      <c r="Z44" s="9"/>
      <c r="AA44" s="6"/>
      <c r="AB44" s="7"/>
      <c r="AC44" s="8"/>
      <c r="AD44" s="8"/>
      <c r="AE44" s="9"/>
      <c r="AF44" s="9"/>
      <c r="AG44" s="9"/>
      <c r="AH44" s="9"/>
      <c r="AI44" s="9"/>
      <c r="AJ44" s="9"/>
      <c r="AK44" s="6"/>
      <c r="AL44" s="7"/>
      <c r="AM44" s="8"/>
      <c r="AN44" s="8"/>
      <c r="AO44" s="9"/>
      <c r="AP44" s="9"/>
      <c r="AQ44" s="9"/>
      <c r="AR44" s="9"/>
      <c r="AS44" s="9"/>
      <c r="AT44" s="9"/>
      <c r="AU44" s="6"/>
      <c r="AV44" s="7"/>
      <c r="AW44" s="8"/>
      <c r="AX44" s="8"/>
      <c r="AY44" s="9"/>
      <c r="AZ44" s="9"/>
      <c r="BA44" s="9"/>
      <c r="BB44" s="9"/>
      <c r="BC44" s="9"/>
      <c r="BD44" s="9"/>
      <c r="BE44" s="6"/>
      <c r="BF44" s="7"/>
      <c r="BG44" s="8"/>
      <c r="BH44" s="8"/>
      <c r="BI44" s="9"/>
      <c r="BJ44" s="9"/>
      <c r="BK44" s="9"/>
      <c r="BL44" s="9"/>
      <c r="BM44" s="9"/>
      <c r="BN44" s="9"/>
      <c r="BO44" s="6"/>
      <c r="BP44" s="7"/>
      <c r="BQ44" s="8"/>
      <c r="BR44" s="8"/>
      <c r="BS44" s="9"/>
      <c r="BT44" s="9"/>
      <c r="BU44" s="9"/>
      <c r="BV44" s="9"/>
      <c r="BW44" s="9"/>
      <c r="BX44" s="9"/>
      <c r="BY44" s="6"/>
      <c r="BZ44" s="7"/>
      <c r="CA44" s="8"/>
      <c r="CB44" s="8"/>
      <c r="CC44" s="9"/>
      <c r="CD44" s="9"/>
      <c r="CE44" s="9"/>
      <c r="CF44" s="9"/>
      <c r="CG44" s="9"/>
      <c r="CH44" s="9"/>
      <c r="CI44" s="6"/>
      <c r="CJ44" s="7"/>
      <c r="CK44" s="8"/>
      <c r="CL44" s="8"/>
      <c r="CM44" s="9"/>
      <c r="CN44" s="9"/>
      <c r="CO44" s="9"/>
      <c r="CP44" s="9"/>
      <c r="CQ44" s="9"/>
      <c r="CR44" s="9"/>
      <c r="CS44" s="6"/>
      <c r="CT44" s="7"/>
      <c r="CU44" s="8"/>
      <c r="CV44" s="8"/>
      <c r="CW44" s="9"/>
      <c r="CX44" s="9"/>
      <c r="CY44" s="9"/>
      <c r="CZ44" s="9"/>
      <c r="DA44" s="9"/>
      <c r="DB44" s="9"/>
      <c r="DC44" s="6"/>
      <c r="DD44" s="7"/>
      <c r="DE44" s="8"/>
      <c r="DF44" s="8"/>
      <c r="DG44" s="9"/>
      <c r="DH44" s="9"/>
      <c r="DI44" s="9"/>
      <c r="DJ44" s="9"/>
      <c r="DK44" s="9"/>
      <c r="DL44" s="9"/>
      <c r="DM44" s="6"/>
      <c r="DN44" s="7"/>
      <c r="DO44" s="8"/>
      <c r="DP44" s="8"/>
      <c r="DQ44" s="9"/>
      <c r="DR44" s="9"/>
      <c r="DS44" s="9"/>
      <c r="DT44" s="9"/>
      <c r="DU44" s="9"/>
      <c r="DV44" s="9"/>
      <c r="DW44" s="6"/>
      <c r="DX44" s="7"/>
      <c r="DY44" s="8"/>
      <c r="DZ44" s="8"/>
      <c r="EA44" s="9"/>
      <c r="EB44" s="9"/>
      <c r="EC44" s="9"/>
      <c r="ED44" s="9"/>
      <c r="EE44" s="9"/>
      <c r="EF44" s="9"/>
      <c r="EG44" s="6"/>
      <c r="EH44" s="7"/>
      <c r="EI44" s="8"/>
      <c r="EJ44" s="8"/>
      <c r="EK44" s="9"/>
      <c r="EL44" s="9"/>
      <c r="EM44" s="9"/>
      <c r="EN44" s="9"/>
      <c r="EO44" s="9"/>
      <c r="EP44" s="9"/>
      <c r="EQ44" s="6"/>
      <c r="ER44" s="7"/>
      <c r="ES44" s="8"/>
      <c r="ET44" s="8"/>
      <c r="EU44" s="9"/>
      <c r="EV44" s="9"/>
      <c r="EW44" s="9"/>
      <c r="EX44" s="9"/>
      <c r="EY44" s="9"/>
      <c r="EZ44" s="9"/>
      <c r="FA44" s="6"/>
      <c r="FB44" s="7"/>
      <c r="FC44" s="8"/>
      <c r="FD44" s="8"/>
      <c r="FE44" s="9"/>
      <c r="FF44" s="9"/>
      <c r="FG44" s="9"/>
      <c r="FH44" s="9"/>
      <c r="FI44" s="9"/>
      <c r="FJ44" s="9"/>
      <c r="FK44" s="6"/>
      <c r="FL44" s="7"/>
      <c r="FM44" s="8"/>
      <c r="FN44" s="8"/>
      <c r="FO44" s="9"/>
      <c r="FP44" s="9"/>
      <c r="FQ44" s="9"/>
      <c r="FR44" s="9"/>
      <c r="FS44" s="9"/>
      <c r="FT44" s="9"/>
      <c r="FU44" s="6"/>
      <c r="FV44" s="7"/>
      <c r="FW44" s="8"/>
      <c r="FX44" s="8"/>
      <c r="FY44" s="9"/>
      <c r="FZ44" s="9"/>
      <c r="GA44" s="9"/>
      <c r="GB44" s="9"/>
      <c r="GC44" s="9"/>
      <c r="GD44" s="9"/>
      <c r="GE44" s="6"/>
      <c r="GF44" s="7"/>
      <c r="GG44" s="8"/>
      <c r="GH44" s="8"/>
      <c r="GI44" s="9"/>
      <c r="GJ44" s="9"/>
      <c r="GK44" s="9"/>
      <c r="GL44" s="9"/>
      <c r="GM44" s="9"/>
      <c r="GN44" s="9"/>
      <c r="GO44" s="6"/>
      <c r="GP44" s="7"/>
      <c r="GQ44" s="8"/>
      <c r="GR44" s="8"/>
      <c r="GS44" s="9"/>
      <c r="GT44" s="9"/>
      <c r="GU44" s="9"/>
      <c r="GV44" s="9"/>
      <c r="GW44" s="9"/>
      <c r="GX44" s="9"/>
      <c r="GY44" s="6"/>
      <c r="GZ44" s="7"/>
      <c r="HA44" s="8"/>
      <c r="HB44" s="8"/>
      <c r="HC44" s="9"/>
      <c r="HD44" s="9"/>
      <c r="HE44" s="9"/>
      <c r="HF44" s="9"/>
      <c r="HG44" s="9"/>
      <c r="HH44" s="9"/>
      <c r="HI44" s="6"/>
      <c r="HJ44" s="7"/>
      <c r="HK44" s="8"/>
      <c r="HL44" s="8"/>
      <c r="HM44" s="9"/>
      <c r="HN44" s="9"/>
      <c r="HO44" s="9"/>
      <c r="HP44" s="9"/>
      <c r="HQ44" s="9"/>
      <c r="HR44" s="9"/>
      <c r="HS44" s="6"/>
      <c r="HT44" s="7"/>
      <c r="HU44" s="8"/>
      <c r="HV44" s="8"/>
      <c r="HW44" s="9"/>
      <c r="HX44" s="9"/>
      <c r="HY44" s="9"/>
      <c r="HZ44" s="9"/>
      <c r="IA44" s="9"/>
      <c r="IB44" s="9"/>
      <c r="IC44" s="6"/>
      <c r="ID44" s="7"/>
      <c r="IE44" s="8"/>
      <c r="IF44" s="8"/>
      <c r="IG44" s="9"/>
      <c r="IH44" s="9"/>
      <c r="II44" s="9"/>
      <c r="IJ44" s="9"/>
      <c r="IK44" s="9"/>
      <c r="IL44" s="9"/>
      <c r="IM44" s="6"/>
      <c r="IN44" s="7"/>
      <c r="IO44" s="8"/>
      <c r="IP44" s="8"/>
      <c r="IQ44" s="9"/>
      <c r="IR44" s="9"/>
    </row>
    <row r="45" spans="1:252" ht="18" customHeight="1">
      <c r="A45" s="38" t="s">
        <v>39</v>
      </c>
      <c r="B45" s="39" t="s">
        <v>140</v>
      </c>
      <c r="C45" s="40">
        <f>C46+C47+C48+C49+C50+C51+C52+C53</f>
        <v>27983164193.970001</v>
      </c>
      <c r="D45" s="40">
        <f>SUM(D46:D53)</f>
        <v>32944297547.240002</v>
      </c>
      <c r="E45" s="40">
        <f t="shared" si="3"/>
        <v>4961133353.2700005</v>
      </c>
      <c r="F45" s="36">
        <f t="shared" si="4"/>
        <v>1.1772899347222163</v>
      </c>
    </row>
    <row r="46" spans="1:252" s="10" customFormat="1" ht="15">
      <c r="A46" s="41" t="s">
        <v>79</v>
      </c>
      <c r="B46" s="20" t="s">
        <v>19</v>
      </c>
      <c r="C46" s="27">
        <v>5985659561.7200003</v>
      </c>
      <c r="D46" s="27">
        <v>6151075930.3800001</v>
      </c>
      <c r="E46" s="27">
        <f t="shared" si="3"/>
        <v>165416368.65999985</v>
      </c>
      <c r="F46" s="32">
        <f t="shared" si="4"/>
        <v>1.0276354455101129</v>
      </c>
    </row>
    <row r="47" spans="1:252" s="10" customFormat="1" ht="15">
      <c r="A47" s="41" t="s">
        <v>80</v>
      </c>
      <c r="B47" s="15" t="s">
        <v>141</v>
      </c>
      <c r="C47" s="27">
        <v>16033120552.030001</v>
      </c>
      <c r="D47" s="27">
        <v>20127842247.150002</v>
      </c>
      <c r="E47" s="27">
        <f t="shared" si="3"/>
        <v>4094721695.1200008</v>
      </c>
      <c r="F47" s="32">
        <f t="shared" si="4"/>
        <v>1.2553914368592181</v>
      </c>
    </row>
    <row r="48" spans="1:252" s="10" customFormat="1" ht="15">
      <c r="A48" s="41" t="s">
        <v>152</v>
      </c>
      <c r="B48" s="15" t="s">
        <v>151</v>
      </c>
      <c r="C48" s="27">
        <v>2054825027.6400001</v>
      </c>
      <c r="D48" s="27">
        <v>2140383923.4300001</v>
      </c>
      <c r="E48" s="27">
        <f t="shared" si="3"/>
        <v>85558895.789999962</v>
      </c>
      <c r="F48" s="32">
        <f t="shared" si="4"/>
        <v>1.0416380444267148</v>
      </c>
    </row>
    <row r="49" spans="1:252" s="10" customFormat="1" ht="15">
      <c r="A49" s="41" t="s">
        <v>81</v>
      </c>
      <c r="B49" s="15" t="s">
        <v>142</v>
      </c>
      <c r="C49" s="27">
        <v>2295178776.7800002</v>
      </c>
      <c r="D49" s="27">
        <v>2651028296.4299998</v>
      </c>
      <c r="E49" s="27">
        <f t="shared" si="3"/>
        <v>355849519.64999962</v>
      </c>
      <c r="F49" s="32">
        <f t="shared" si="4"/>
        <v>1.1550421793936398</v>
      </c>
    </row>
    <row r="50" spans="1:252" s="10" customFormat="1" ht="30">
      <c r="A50" s="41" t="s">
        <v>82</v>
      </c>
      <c r="B50" s="15" t="s">
        <v>48</v>
      </c>
      <c r="C50" s="27">
        <v>138075498.28999999</v>
      </c>
      <c r="D50" s="27">
        <v>139120770.50999999</v>
      </c>
      <c r="E50" s="27">
        <f t="shared" si="3"/>
        <v>1045272.2199999988</v>
      </c>
      <c r="F50" s="32">
        <f t="shared" si="4"/>
        <v>1.0075702947513876</v>
      </c>
    </row>
    <row r="51" spans="1:252" s="10" customFormat="1" ht="15">
      <c r="A51" s="41" t="s">
        <v>83</v>
      </c>
      <c r="B51" s="15" t="s">
        <v>157</v>
      </c>
      <c r="C51" s="27">
        <v>90490018</v>
      </c>
      <c r="D51" s="27">
        <v>78991521</v>
      </c>
      <c r="E51" s="27">
        <f t="shared" si="3"/>
        <v>-11498497</v>
      </c>
      <c r="F51" s="32">
        <f t="shared" si="4"/>
        <v>0.87293076900481992</v>
      </c>
    </row>
    <row r="52" spans="1:252" s="11" customFormat="1" ht="14.25" customHeight="1">
      <c r="A52" s="41" t="s">
        <v>84</v>
      </c>
      <c r="B52" s="15" t="s">
        <v>156</v>
      </c>
      <c r="C52" s="27">
        <v>611155375.20000005</v>
      </c>
      <c r="D52" s="27">
        <v>841234779.61000001</v>
      </c>
      <c r="E52" s="27">
        <f t="shared" si="3"/>
        <v>230079404.40999997</v>
      </c>
      <c r="F52" s="32">
        <f t="shared" si="4"/>
        <v>1.3764663025907391</v>
      </c>
      <c r="G52" s="6"/>
      <c r="H52" s="7"/>
      <c r="I52" s="8"/>
      <c r="J52" s="8"/>
      <c r="K52" s="9"/>
      <c r="L52" s="9"/>
      <c r="M52" s="9"/>
      <c r="N52" s="9"/>
      <c r="O52" s="9"/>
      <c r="P52" s="9"/>
      <c r="Q52" s="6"/>
      <c r="R52" s="7"/>
      <c r="S52" s="8"/>
      <c r="T52" s="8"/>
      <c r="U52" s="9"/>
      <c r="V52" s="9"/>
      <c r="W52" s="9"/>
      <c r="X52" s="9"/>
      <c r="Y52" s="9"/>
      <c r="Z52" s="9"/>
      <c r="AA52" s="6"/>
      <c r="AB52" s="7"/>
      <c r="AC52" s="8"/>
      <c r="AD52" s="8"/>
      <c r="AE52" s="9"/>
      <c r="AF52" s="9"/>
      <c r="AG52" s="9"/>
      <c r="AH52" s="9"/>
      <c r="AI52" s="9"/>
      <c r="AJ52" s="9"/>
      <c r="AK52" s="6"/>
      <c r="AL52" s="7"/>
      <c r="AM52" s="8"/>
      <c r="AN52" s="8"/>
      <c r="AO52" s="9"/>
      <c r="AP52" s="9"/>
      <c r="AQ52" s="9"/>
      <c r="AR52" s="9"/>
      <c r="AS52" s="9"/>
      <c r="AT52" s="9"/>
      <c r="AU52" s="6"/>
      <c r="AV52" s="7"/>
      <c r="AW52" s="8"/>
      <c r="AX52" s="8"/>
      <c r="AY52" s="9"/>
      <c r="AZ52" s="9"/>
      <c r="BA52" s="9"/>
      <c r="BB52" s="9"/>
      <c r="BC52" s="9"/>
      <c r="BD52" s="9"/>
      <c r="BE52" s="6"/>
      <c r="BF52" s="7"/>
      <c r="BG52" s="8"/>
      <c r="BH52" s="8"/>
      <c r="BI52" s="9"/>
      <c r="BJ52" s="9"/>
      <c r="BK52" s="9"/>
      <c r="BL52" s="9"/>
      <c r="BM52" s="9"/>
      <c r="BN52" s="9"/>
      <c r="BO52" s="6"/>
      <c r="BP52" s="7"/>
      <c r="BQ52" s="8"/>
      <c r="BR52" s="8"/>
      <c r="BS52" s="9"/>
      <c r="BT52" s="9"/>
      <c r="BU52" s="9"/>
      <c r="BV52" s="9"/>
      <c r="BW52" s="9"/>
      <c r="BX52" s="9"/>
      <c r="BY52" s="6"/>
      <c r="BZ52" s="7"/>
      <c r="CA52" s="8"/>
      <c r="CB52" s="8"/>
      <c r="CC52" s="9"/>
      <c r="CD52" s="9"/>
      <c r="CE52" s="9"/>
      <c r="CF52" s="9"/>
      <c r="CG52" s="9"/>
      <c r="CH52" s="9"/>
      <c r="CI52" s="6"/>
      <c r="CJ52" s="7"/>
      <c r="CK52" s="8"/>
      <c r="CL52" s="8"/>
      <c r="CM52" s="9"/>
      <c r="CN52" s="9"/>
      <c r="CO52" s="9"/>
      <c r="CP52" s="9"/>
      <c r="CQ52" s="9"/>
      <c r="CR52" s="9"/>
      <c r="CS52" s="6"/>
      <c r="CT52" s="7"/>
      <c r="CU52" s="8"/>
      <c r="CV52" s="8"/>
      <c r="CW52" s="9"/>
      <c r="CX52" s="9"/>
      <c r="CY52" s="9"/>
      <c r="CZ52" s="9"/>
      <c r="DA52" s="9"/>
      <c r="DB52" s="9"/>
      <c r="DC52" s="6"/>
      <c r="DD52" s="7"/>
      <c r="DE52" s="8"/>
      <c r="DF52" s="8"/>
      <c r="DG52" s="9"/>
      <c r="DH52" s="9"/>
      <c r="DI52" s="9"/>
      <c r="DJ52" s="9"/>
      <c r="DK52" s="9"/>
      <c r="DL52" s="9"/>
      <c r="DM52" s="6"/>
      <c r="DN52" s="7"/>
      <c r="DO52" s="8"/>
      <c r="DP52" s="8"/>
      <c r="DQ52" s="9"/>
      <c r="DR52" s="9"/>
      <c r="DS52" s="9"/>
      <c r="DT52" s="9"/>
      <c r="DU52" s="9"/>
      <c r="DV52" s="9"/>
      <c r="DW52" s="6"/>
      <c r="DX52" s="7"/>
      <c r="DY52" s="8"/>
      <c r="DZ52" s="8"/>
      <c r="EA52" s="9"/>
      <c r="EB52" s="9"/>
      <c r="EC52" s="9"/>
      <c r="ED52" s="9"/>
      <c r="EE52" s="9"/>
      <c r="EF52" s="9"/>
      <c r="EG52" s="6"/>
      <c r="EH52" s="7"/>
      <c r="EI52" s="8"/>
      <c r="EJ52" s="8"/>
      <c r="EK52" s="9"/>
      <c r="EL52" s="9"/>
      <c r="EM52" s="9"/>
      <c r="EN52" s="9"/>
      <c r="EO52" s="9"/>
      <c r="EP52" s="9"/>
      <c r="EQ52" s="6"/>
      <c r="ER52" s="7"/>
      <c r="ES52" s="8"/>
      <c r="ET52" s="8"/>
      <c r="EU52" s="9"/>
      <c r="EV52" s="9"/>
      <c r="EW52" s="9"/>
      <c r="EX52" s="9"/>
      <c r="EY52" s="9"/>
      <c r="EZ52" s="9"/>
      <c r="FA52" s="6"/>
      <c r="FB52" s="7"/>
      <c r="FC52" s="8"/>
      <c r="FD52" s="8"/>
      <c r="FE52" s="9"/>
      <c r="FF52" s="9"/>
      <c r="FG52" s="9"/>
      <c r="FH52" s="9"/>
      <c r="FI52" s="9"/>
      <c r="FJ52" s="9"/>
      <c r="FK52" s="6"/>
      <c r="FL52" s="7"/>
      <c r="FM52" s="8"/>
      <c r="FN52" s="8"/>
      <c r="FO52" s="9"/>
      <c r="FP52" s="9"/>
      <c r="FQ52" s="9"/>
      <c r="FR52" s="9"/>
      <c r="FS52" s="9"/>
      <c r="FT52" s="9"/>
      <c r="FU52" s="6"/>
      <c r="FV52" s="7"/>
      <c r="FW52" s="8"/>
      <c r="FX52" s="8"/>
      <c r="FY52" s="9"/>
      <c r="FZ52" s="9"/>
      <c r="GA52" s="9"/>
      <c r="GB52" s="9"/>
      <c r="GC52" s="9"/>
      <c r="GD52" s="9"/>
      <c r="GE52" s="6"/>
      <c r="GF52" s="7"/>
      <c r="GG52" s="8"/>
      <c r="GH52" s="8"/>
      <c r="GI52" s="9"/>
      <c r="GJ52" s="9"/>
      <c r="GK52" s="9"/>
      <c r="GL52" s="9"/>
      <c r="GM52" s="9"/>
      <c r="GN52" s="9"/>
      <c r="GO52" s="6"/>
      <c r="GP52" s="7"/>
      <c r="GQ52" s="8"/>
      <c r="GR52" s="8"/>
      <c r="GS52" s="9"/>
      <c r="GT52" s="9"/>
      <c r="GU52" s="9"/>
      <c r="GV52" s="9"/>
      <c r="GW52" s="9"/>
      <c r="GX52" s="9"/>
      <c r="GY52" s="6"/>
      <c r="GZ52" s="7"/>
      <c r="HA52" s="8"/>
      <c r="HB52" s="8"/>
      <c r="HC52" s="9"/>
      <c r="HD52" s="9"/>
      <c r="HE52" s="9"/>
      <c r="HF52" s="9"/>
      <c r="HG52" s="9"/>
      <c r="HH52" s="9"/>
      <c r="HI52" s="6"/>
      <c r="HJ52" s="7"/>
      <c r="HK52" s="8"/>
      <c r="HL52" s="8"/>
      <c r="HM52" s="9"/>
      <c r="HN52" s="9"/>
      <c r="HO52" s="9"/>
      <c r="HP52" s="9"/>
      <c r="HQ52" s="9"/>
      <c r="HR52" s="9"/>
      <c r="HS52" s="6"/>
      <c r="HT52" s="7"/>
      <c r="HU52" s="8"/>
      <c r="HV52" s="8"/>
      <c r="HW52" s="9"/>
      <c r="HX52" s="9"/>
      <c r="HY52" s="9"/>
      <c r="HZ52" s="9"/>
      <c r="IA52" s="9"/>
      <c r="IB52" s="9"/>
      <c r="IC52" s="6"/>
      <c r="ID52" s="7"/>
      <c r="IE52" s="8"/>
      <c r="IF52" s="8"/>
      <c r="IG52" s="9"/>
      <c r="IH52" s="9"/>
      <c r="II52" s="9"/>
      <c r="IJ52" s="9"/>
      <c r="IK52" s="9"/>
      <c r="IL52" s="9"/>
      <c r="IM52" s="6"/>
      <c r="IN52" s="7"/>
      <c r="IO52" s="8"/>
      <c r="IP52" s="8"/>
      <c r="IQ52" s="9"/>
      <c r="IR52" s="9"/>
    </row>
    <row r="53" spans="1:252" s="10" customFormat="1" ht="15">
      <c r="A53" s="41" t="s">
        <v>85</v>
      </c>
      <c r="B53" s="15" t="s">
        <v>2</v>
      </c>
      <c r="C53" s="26">
        <v>774659384.30999994</v>
      </c>
      <c r="D53" s="26">
        <v>814620078.73000002</v>
      </c>
      <c r="E53" s="26">
        <f t="shared" si="3"/>
        <v>39960694.420000076</v>
      </c>
      <c r="F53" s="31">
        <f t="shared" si="4"/>
        <v>1.0515848581058547</v>
      </c>
    </row>
    <row r="54" spans="1:252" ht="18" customHeight="1">
      <c r="A54" s="38" t="s">
        <v>45</v>
      </c>
      <c r="B54" s="39" t="s">
        <v>20</v>
      </c>
      <c r="C54" s="40">
        <f>C55+C56+C57</f>
        <v>3375317443.4200001</v>
      </c>
      <c r="D54" s="40">
        <f>SUM(D55:D57)</f>
        <v>4691855673.8000002</v>
      </c>
      <c r="E54" s="40">
        <f t="shared" si="3"/>
        <v>1316538230.3800001</v>
      </c>
      <c r="F54" s="36">
        <f t="shared" si="4"/>
        <v>1.3900487146613485</v>
      </c>
    </row>
    <row r="55" spans="1:252" s="10" customFormat="1" ht="15">
      <c r="A55" s="41" t="s">
        <v>86</v>
      </c>
      <c r="B55" s="21" t="s">
        <v>113</v>
      </c>
      <c r="C55" s="27">
        <v>3092539515.5900002</v>
      </c>
      <c r="D55" s="27">
        <v>4410423205.5799999</v>
      </c>
      <c r="E55" s="27">
        <f t="shared" si="3"/>
        <v>1317883689.9899998</v>
      </c>
      <c r="F55" s="32">
        <f t="shared" si="4"/>
        <v>1.4261493453345806</v>
      </c>
    </row>
    <row r="56" spans="1:252" s="10" customFormat="1" ht="15">
      <c r="A56" s="41" t="s">
        <v>153</v>
      </c>
      <c r="B56" s="21" t="s">
        <v>158</v>
      </c>
      <c r="C56" s="27">
        <v>23224258</v>
      </c>
      <c r="D56" s="27">
        <v>32814703</v>
      </c>
      <c r="E56" s="27">
        <f t="shared" si="3"/>
        <v>9590445</v>
      </c>
      <c r="F56" s="32">
        <f t="shared" si="4"/>
        <v>1.4129494686116559</v>
      </c>
    </row>
    <row r="57" spans="1:252" s="10" customFormat="1" ht="15">
      <c r="A57" s="41" t="s">
        <v>87</v>
      </c>
      <c r="B57" s="22" t="s">
        <v>21</v>
      </c>
      <c r="C57" s="27">
        <v>259553669.83000001</v>
      </c>
      <c r="D57" s="27">
        <v>248617765.22</v>
      </c>
      <c r="E57" s="27">
        <f t="shared" si="3"/>
        <v>-10935904.610000014</v>
      </c>
      <c r="F57" s="32">
        <f t="shared" si="4"/>
        <v>0.95786649976028959</v>
      </c>
    </row>
    <row r="58" spans="1:252" ht="18" customHeight="1">
      <c r="A58" s="38" t="s">
        <v>42</v>
      </c>
      <c r="B58" s="39" t="s">
        <v>22</v>
      </c>
      <c r="C58" s="40">
        <f>C59+C60+C61+C62+C63+C64+C65+C66</f>
        <v>12596268986.459999</v>
      </c>
      <c r="D58" s="40">
        <f>SUM(D59:D66)</f>
        <v>10950805106.299999</v>
      </c>
      <c r="E58" s="40">
        <f t="shared" si="3"/>
        <v>-1645463880.1599998</v>
      </c>
      <c r="F58" s="36">
        <f t="shared" si="4"/>
        <v>0.86936894711213741</v>
      </c>
    </row>
    <row r="59" spans="1:252" s="10" customFormat="1" ht="15">
      <c r="A59" s="41" t="s">
        <v>88</v>
      </c>
      <c r="B59" s="15" t="s">
        <v>15</v>
      </c>
      <c r="C59" s="27">
        <v>4140890221.0500002</v>
      </c>
      <c r="D59" s="27">
        <v>3086156176.8000002</v>
      </c>
      <c r="E59" s="27">
        <f t="shared" si="3"/>
        <v>-1054734044.25</v>
      </c>
      <c r="F59" s="32">
        <f t="shared" si="4"/>
        <v>0.74528809315245448</v>
      </c>
    </row>
    <row r="60" spans="1:252" s="12" customFormat="1" ht="15">
      <c r="A60" s="41" t="s">
        <v>89</v>
      </c>
      <c r="B60" s="15" t="s">
        <v>16</v>
      </c>
      <c r="C60" s="27">
        <v>2191036579.1100001</v>
      </c>
      <c r="D60" s="27">
        <v>3121212343.4099998</v>
      </c>
      <c r="E60" s="27">
        <f t="shared" ref="E60:E87" si="5">D60-C60</f>
        <v>930175764.29999971</v>
      </c>
      <c r="F60" s="32">
        <f t="shared" ref="F60:F83" si="6">D60/C60</f>
        <v>1.4245368485257501</v>
      </c>
    </row>
    <row r="61" spans="1:252" s="10" customFormat="1" ht="15.75">
      <c r="A61" s="41" t="s">
        <v>90</v>
      </c>
      <c r="B61" s="15" t="s">
        <v>124</v>
      </c>
      <c r="C61" s="27">
        <v>27969273.07</v>
      </c>
      <c r="D61" s="27">
        <v>31038097</v>
      </c>
      <c r="E61" s="27">
        <f t="shared" si="5"/>
        <v>3068823.9299999997</v>
      </c>
      <c r="F61" s="32">
        <f t="shared" si="6"/>
        <v>1.1097212616974175</v>
      </c>
      <c r="G61" s="6"/>
      <c r="H61" s="7"/>
      <c r="I61" s="8"/>
      <c r="J61" s="8"/>
      <c r="K61" s="9"/>
      <c r="L61" s="9"/>
      <c r="M61" s="9"/>
      <c r="N61" s="9"/>
      <c r="O61" s="9"/>
      <c r="P61" s="9"/>
      <c r="Q61" s="6"/>
      <c r="R61" s="7"/>
      <c r="S61" s="8"/>
      <c r="T61" s="8"/>
      <c r="U61" s="9"/>
      <c r="V61" s="9"/>
      <c r="W61" s="9"/>
      <c r="X61" s="9"/>
      <c r="Y61" s="9"/>
      <c r="Z61" s="9"/>
      <c r="AA61" s="6"/>
      <c r="AB61" s="7"/>
      <c r="AC61" s="8"/>
      <c r="AD61" s="8"/>
      <c r="AE61" s="9"/>
      <c r="AF61" s="9"/>
      <c r="AG61" s="9"/>
      <c r="AH61" s="9"/>
      <c r="AI61" s="9"/>
      <c r="AJ61" s="9"/>
      <c r="AK61" s="6"/>
      <c r="AL61" s="7"/>
      <c r="AM61" s="8"/>
      <c r="AN61" s="8"/>
      <c r="AO61" s="9"/>
      <c r="AP61" s="9"/>
      <c r="AQ61" s="9"/>
      <c r="AR61" s="9"/>
      <c r="AS61" s="9"/>
      <c r="AT61" s="9"/>
      <c r="AU61" s="6"/>
      <c r="AV61" s="7"/>
      <c r="AW61" s="8"/>
      <c r="AX61" s="8"/>
      <c r="AY61" s="9"/>
      <c r="AZ61" s="9"/>
      <c r="BA61" s="9"/>
      <c r="BB61" s="9"/>
      <c r="BC61" s="9"/>
      <c r="BD61" s="9"/>
      <c r="BE61" s="6"/>
      <c r="BF61" s="7"/>
      <c r="BG61" s="8"/>
      <c r="BH61" s="8"/>
      <c r="BI61" s="9"/>
      <c r="BJ61" s="9"/>
      <c r="BK61" s="9"/>
      <c r="BL61" s="9"/>
      <c r="BM61" s="9"/>
      <c r="BN61" s="9"/>
      <c r="BO61" s="6"/>
      <c r="BP61" s="7"/>
      <c r="BQ61" s="8"/>
      <c r="BR61" s="8"/>
      <c r="BS61" s="9"/>
      <c r="BT61" s="9"/>
      <c r="BU61" s="9"/>
      <c r="BV61" s="9"/>
      <c r="BW61" s="9"/>
      <c r="BX61" s="9"/>
      <c r="BY61" s="6"/>
      <c r="BZ61" s="7"/>
      <c r="CA61" s="8"/>
      <c r="CB61" s="8"/>
      <c r="CC61" s="9"/>
      <c r="CD61" s="9"/>
      <c r="CE61" s="9"/>
      <c r="CF61" s="9"/>
      <c r="CG61" s="9"/>
      <c r="CH61" s="9"/>
      <c r="CI61" s="6"/>
      <c r="CJ61" s="7"/>
      <c r="CK61" s="8"/>
      <c r="CL61" s="8"/>
      <c r="CM61" s="9"/>
      <c r="CN61" s="9"/>
      <c r="CO61" s="9"/>
      <c r="CP61" s="9"/>
      <c r="CQ61" s="9"/>
      <c r="CR61" s="9"/>
      <c r="CS61" s="6"/>
      <c r="CT61" s="7"/>
      <c r="CU61" s="8"/>
      <c r="CV61" s="8"/>
      <c r="CW61" s="9"/>
      <c r="CX61" s="9"/>
      <c r="CY61" s="9"/>
      <c r="CZ61" s="9"/>
      <c r="DA61" s="9"/>
      <c r="DB61" s="9"/>
      <c r="DC61" s="6"/>
      <c r="DD61" s="7"/>
      <c r="DE61" s="8"/>
      <c r="DF61" s="8"/>
      <c r="DG61" s="9"/>
      <c r="DH61" s="9"/>
      <c r="DI61" s="9"/>
      <c r="DJ61" s="9"/>
      <c r="DK61" s="9"/>
      <c r="DL61" s="9"/>
      <c r="DM61" s="6"/>
      <c r="DN61" s="7"/>
      <c r="DO61" s="8"/>
      <c r="DP61" s="8"/>
      <c r="DQ61" s="9"/>
      <c r="DR61" s="9"/>
      <c r="DS61" s="9"/>
      <c r="DT61" s="9"/>
      <c r="DU61" s="9"/>
      <c r="DV61" s="9"/>
      <c r="DW61" s="6"/>
      <c r="DX61" s="7"/>
      <c r="DY61" s="8"/>
      <c r="DZ61" s="8"/>
      <c r="EA61" s="9"/>
      <c r="EB61" s="9"/>
      <c r="EC61" s="9"/>
      <c r="ED61" s="9"/>
      <c r="EE61" s="9"/>
      <c r="EF61" s="9"/>
      <c r="EG61" s="6"/>
      <c r="EH61" s="7"/>
      <c r="EI61" s="8"/>
      <c r="EJ61" s="8"/>
      <c r="EK61" s="9"/>
      <c r="EL61" s="9"/>
      <c r="EM61" s="9"/>
      <c r="EN61" s="9"/>
      <c r="EO61" s="9"/>
      <c r="EP61" s="9"/>
      <c r="EQ61" s="6"/>
      <c r="ER61" s="7"/>
      <c r="ES61" s="8"/>
      <c r="ET61" s="8"/>
      <c r="EU61" s="9"/>
      <c r="EV61" s="9"/>
      <c r="EW61" s="9"/>
      <c r="EX61" s="9"/>
      <c r="EY61" s="9"/>
      <c r="EZ61" s="9"/>
      <c r="FA61" s="6"/>
      <c r="FB61" s="7"/>
      <c r="FC61" s="8"/>
      <c r="FD61" s="8"/>
      <c r="FE61" s="9"/>
      <c r="FF61" s="9"/>
      <c r="FG61" s="9"/>
      <c r="FH61" s="9"/>
      <c r="FI61" s="9"/>
      <c r="FJ61" s="9"/>
      <c r="FK61" s="6"/>
      <c r="FL61" s="7"/>
      <c r="FM61" s="8"/>
      <c r="FN61" s="8"/>
      <c r="FO61" s="9"/>
      <c r="FP61" s="9"/>
      <c r="FQ61" s="9"/>
      <c r="FR61" s="9"/>
      <c r="FS61" s="9"/>
      <c r="FT61" s="9"/>
      <c r="FU61" s="6"/>
      <c r="FV61" s="7"/>
      <c r="FW61" s="8"/>
      <c r="FX61" s="8"/>
      <c r="FY61" s="9"/>
      <c r="FZ61" s="9"/>
      <c r="GA61" s="9"/>
      <c r="GB61" s="9"/>
      <c r="GC61" s="9"/>
      <c r="GD61" s="9"/>
      <c r="GE61" s="6"/>
      <c r="GF61" s="7"/>
      <c r="GG61" s="8"/>
      <c r="GH61" s="8"/>
      <c r="GI61" s="9"/>
      <c r="GJ61" s="9"/>
      <c r="GK61" s="9"/>
      <c r="GL61" s="9"/>
      <c r="GM61" s="9"/>
      <c r="GN61" s="9"/>
      <c r="GO61" s="6"/>
      <c r="GP61" s="7"/>
      <c r="GQ61" s="8"/>
      <c r="GR61" s="8"/>
      <c r="GS61" s="9"/>
      <c r="GT61" s="9"/>
      <c r="GU61" s="9"/>
      <c r="GV61" s="9"/>
      <c r="GW61" s="9"/>
      <c r="GX61" s="9"/>
      <c r="GY61" s="6"/>
      <c r="GZ61" s="7"/>
      <c r="HA61" s="8"/>
      <c r="HB61" s="8"/>
      <c r="HC61" s="9"/>
      <c r="HD61" s="9"/>
      <c r="HE61" s="9"/>
      <c r="HF61" s="9"/>
      <c r="HG61" s="9"/>
      <c r="HH61" s="9"/>
      <c r="HI61" s="6"/>
      <c r="HJ61" s="7"/>
      <c r="HK61" s="8"/>
      <c r="HL61" s="8"/>
      <c r="HM61" s="9"/>
      <c r="HN61" s="9"/>
      <c r="HO61" s="9"/>
      <c r="HP61" s="9"/>
      <c r="HQ61" s="9"/>
      <c r="HR61" s="9"/>
      <c r="HS61" s="6"/>
      <c r="HT61" s="7"/>
      <c r="HU61" s="8"/>
      <c r="HV61" s="8"/>
      <c r="HW61" s="9"/>
      <c r="HX61" s="9"/>
      <c r="HY61" s="9"/>
      <c r="HZ61" s="9"/>
      <c r="IA61" s="9"/>
      <c r="IB61" s="9"/>
      <c r="IC61" s="6"/>
      <c r="ID61" s="7"/>
      <c r="IE61" s="8"/>
      <c r="IF61" s="8"/>
      <c r="IG61" s="9"/>
      <c r="IH61" s="9"/>
      <c r="II61" s="9"/>
      <c r="IJ61" s="9"/>
      <c r="IK61" s="9"/>
      <c r="IL61" s="9"/>
      <c r="IM61" s="6"/>
      <c r="IN61" s="7"/>
      <c r="IO61" s="8"/>
      <c r="IP61" s="8"/>
      <c r="IQ61" s="9"/>
      <c r="IR61" s="9"/>
    </row>
    <row r="62" spans="1:252" s="10" customFormat="1" ht="15">
      <c r="A62" s="41" t="s">
        <v>91</v>
      </c>
      <c r="B62" s="15" t="s">
        <v>125</v>
      </c>
      <c r="C62" s="27">
        <v>352764549.62</v>
      </c>
      <c r="D62" s="27">
        <v>292065219</v>
      </c>
      <c r="E62" s="27">
        <f t="shared" si="5"/>
        <v>-60699330.620000005</v>
      </c>
      <c r="F62" s="32">
        <f t="shared" si="6"/>
        <v>0.8279324532882183</v>
      </c>
    </row>
    <row r="63" spans="1:252" s="10" customFormat="1" ht="15">
      <c r="A63" s="41" t="s">
        <v>145</v>
      </c>
      <c r="B63" s="15" t="s">
        <v>126</v>
      </c>
      <c r="C63" s="27">
        <v>40286386</v>
      </c>
      <c r="D63" s="27">
        <v>19309636</v>
      </c>
      <c r="E63" s="27">
        <f t="shared" si="5"/>
        <v>-20976750</v>
      </c>
      <c r="F63" s="32">
        <f t="shared" si="6"/>
        <v>0.47930921378750629</v>
      </c>
    </row>
    <row r="64" spans="1:252" s="10" customFormat="1" ht="30">
      <c r="A64" s="41" t="s">
        <v>92</v>
      </c>
      <c r="B64" s="15" t="s">
        <v>49</v>
      </c>
      <c r="C64" s="27">
        <v>205172781</v>
      </c>
      <c r="D64" s="27">
        <v>447499948</v>
      </c>
      <c r="E64" s="27">
        <f t="shared" si="5"/>
        <v>242327167</v>
      </c>
      <c r="F64" s="32" t="s">
        <v>178</v>
      </c>
      <c r="G64" s="6"/>
      <c r="H64" s="7"/>
      <c r="I64" s="8"/>
      <c r="J64" s="8"/>
      <c r="K64" s="9"/>
      <c r="L64" s="9"/>
      <c r="M64" s="9"/>
      <c r="N64" s="9"/>
      <c r="O64" s="9"/>
      <c r="P64" s="9"/>
      <c r="Q64" s="6"/>
      <c r="R64" s="7"/>
      <c r="S64" s="8"/>
      <c r="T64" s="8"/>
      <c r="U64" s="9"/>
      <c r="V64" s="9"/>
      <c r="W64" s="9"/>
      <c r="X64" s="9"/>
      <c r="Y64" s="9"/>
      <c r="Z64" s="9"/>
      <c r="AA64" s="6"/>
      <c r="AB64" s="7"/>
      <c r="AC64" s="8"/>
      <c r="AD64" s="8"/>
      <c r="AE64" s="9"/>
      <c r="AF64" s="9"/>
      <c r="AG64" s="9"/>
      <c r="AH64" s="9"/>
      <c r="AI64" s="9"/>
      <c r="AJ64" s="9"/>
      <c r="AK64" s="6"/>
      <c r="AL64" s="7"/>
      <c r="AM64" s="8"/>
      <c r="AN64" s="8"/>
      <c r="AO64" s="9"/>
      <c r="AP64" s="9"/>
      <c r="AQ64" s="9"/>
      <c r="AR64" s="9"/>
      <c r="AS64" s="9"/>
      <c r="AT64" s="9"/>
      <c r="AU64" s="6"/>
      <c r="AV64" s="7"/>
      <c r="AW64" s="8"/>
      <c r="AX64" s="8"/>
      <c r="AY64" s="9"/>
      <c r="AZ64" s="9"/>
      <c r="BA64" s="9"/>
      <c r="BB64" s="9"/>
      <c r="BC64" s="9"/>
      <c r="BD64" s="9"/>
      <c r="BE64" s="6"/>
      <c r="BF64" s="7"/>
      <c r="BG64" s="8"/>
      <c r="BH64" s="8"/>
      <c r="BI64" s="9"/>
      <c r="BJ64" s="9"/>
      <c r="BK64" s="9"/>
      <c r="BL64" s="9"/>
      <c r="BM64" s="9"/>
      <c r="BN64" s="9"/>
      <c r="BO64" s="6"/>
      <c r="BP64" s="7"/>
      <c r="BQ64" s="8"/>
      <c r="BR64" s="8"/>
      <c r="BS64" s="9"/>
      <c r="BT64" s="9"/>
      <c r="BU64" s="9"/>
      <c r="BV64" s="9"/>
      <c r="BW64" s="9"/>
      <c r="BX64" s="9"/>
      <c r="BY64" s="6"/>
      <c r="BZ64" s="7"/>
      <c r="CA64" s="8"/>
      <c r="CB64" s="8"/>
      <c r="CC64" s="9"/>
      <c r="CD64" s="9"/>
      <c r="CE64" s="9"/>
      <c r="CF64" s="9"/>
      <c r="CG64" s="9"/>
      <c r="CH64" s="9"/>
      <c r="CI64" s="6"/>
      <c r="CJ64" s="7"/>
      <c r="CK64" s="8"/>
      <c r="CL64" s="8"/>
      <c r="CM64" s="9"/>
      <c r="CN64" s="9"/>
      <c r="CO64" s="9"/>
      <c r="CP64" s="9"/>
      <c r="CQ64" s="9"/>
      <c r="CR64" s="9"/>
      <c r="CS64" s="6"/>
      <c r="CT64" s="7"/>
      <c r="CU64" s="8"/>
      <c r="CV64" s="8"/>
      <c r="CW64" s="9"/>
      <c r="CX64" s="9"/>
      <c r="CY64" s="9"/>
      <c r="CZ64" s="9"/>
      <c r="DA64" s="9"/>
      <c r="DB64" s="9"/>
      <c r="DC64" s="6"/>
      <c r="DD64" s="7"/>
      <c r="DE64" s="8"/>
      <c r="DF64" s="8"/>
      <c r="DG64" s="9"/>
      <c r="DH64" s="9"/>
      <c r="DI64" s="9"/>
      <c r="DJ64" s="9"/>
      <c r="DK64" s="9"/>
      <c r="DL64" s="9"/>
      <c r="DM64" s="6"/>
      <c r="DN64" s="7"/>
      <c r="DO64" s="8"/>
      <c r="DP64" s="8"/>
      <c r="DQ64" s="9"/>
      <c r="DR64" s="9"/>
      <c r="DS64" s="9"/>
      <c r="DT64" s="9"/>
      <c r="DU64" s="9"/>
      <c r="DV64" s="9"/>
      <c r="DW64" s="6"/>
      <c r="DX64" s="7"/>
      <c r="DY64" s="8"/>
      <c r="DZ64" s="8"/>
      <c r="EA64" s="9"/>
      <c r="EB64" s="9"/>
      <c r="EC64" s="9"/>
      <c r="ED64" s="9"/>
      <c r="EE64" s="9"/>
      <c r="EF64" s="9"/>
      <c r="EG64" s="6"/>
      <c r="EH64" s="7"/>
      <c r="EI64" s="8"/>
      <c r="EJ64" s="8"/>
      <c r="EK64" s="9"/>
      <c r="EL64" s="9"/>
      <c r="EM64" s="9"/>
      <c r="EN64" s="9"/>
      <c r="EO64" s="9"/>
      <c r="EP64" s="9"/>
      <c r="EQ64" s="6"/>
      <c r="ER64" s="7"/>
      <c r="ES64" s="8"/>
      <c r="ET64" s="8"/>
      <c r="EU64" s="9"/>
      <c r="EV64" s="9"/>
      <c r="EW64" s="9"/>
      <c r="EX64" s="9"/>
      <c r="EY64" s="9"/>
      <c r="EZ64" s="9"/>
      <c r="FA64" s="6"/>
      <c r="FB64" s="7"/>
      <c r="FC64" s="8"/>
      <c r="FD64" s="8"/>
      <c r="FE64" s="9"/>
      <c r="FF64" s="9"/>
      <c r="FG64" s="9"/>
      <c r="FH64" s="9"/>
      <c r="FI64" s="9"/>
      <c r="FJ64" s="9"/>
      <c r="FK64" s="6"/>
      <c r="FL64" s="7"/>
      <c r="FM64" s="8"/>
      <c r="FN64" s="8"/>
      <c r="FO64" s="9"/>
      <c r="FP64" s="9"/>
      <c r="FQ64" s="9"/>
      <c r="FR64" s="9"/>
      <c r="FS64" s="9"/>
      <c r="FT64" s="9"/>
      <c r="FU64" s="6"/>
      <c r="FV64" s="7"/>
      <c r="FW64" s="8"/>
      <c r="FX64" s="8"/>
      <c r="FY64" s="9"/>
      <c r="FZ64" s="9"/>
      <c r="GA64" s="9"/>
      <c r="GB64" s="9"/>
      <c r="GC64" s="9"/>
      <c r="GD64" s="9"/>
      <c r="GE64" s="6"/>
      <c r="GF64" s="7"/>
      <c r="GG64" s="8"/>
      <c r="GH64" s="8"/>
      <c r="GI64" s="9"/>
      <c r="GJ64" s="9"/>
      <c r="GK64" s="9"/>
      <c r="GL64" s="9"/>
      <c r="GM64" s="9"/>
      <c r="GN64" s="9"/>
      <c r="GO64" s="6"/>
      <c r="GP64" s="7"/>
      <c r="GQ64" s="8"/>
      <c r="GR64" s="8"/>
      <c r="GS64" s="9"/>
      <c r="GT64" s="9"/>
      <c r="GU64" s="9"/>
      <c r="GV64" s="9"/>
      <c r="GW64" s="9"/>
      <c r="GX64" s="9"/>
      <c r="GY64" s="6"/>
      <c r="GZ64" s="7"/>
      <c r="HA64" s="8"/>
      <c r="HB64" s="8"/>
      <c r="HC64" s="9"/>
      <c r="HD64" s="9"/>
      <c r="HE64" s="9"/>
      <c r="HF64" s="9"/>
      <c r="HG64" s="9"/>
      <c r="HH64" s="9"/>
      <c r="HI64" s="6"/>
      <c r="HJ64" s="7"/>
      <c r="HK64" s="8"/>
      <c r="HL64" s="8"/>
      <c r="HM64" s="9"/>
      <c r="HN64" s="9"/>
      <c r="HO64" s="9"/>
      <c r="HP64" s="9"/>
      <c r="HQ64" s="9"/>
      <c r="HR64" s="9"/>
      <c r="HS64" s="6"/>
      <c r="HT64" s="7"/>
      <c r="HU64" s="8"/>
      <c r="HV64" s="8"/>
      <c r="HW64" s="9"/>
      <c r="HX64" s="9"/>
      <c r="HY64" s="9"/>
      <c r="HZ64" s="9"/>
      <c r="IA64" s="9"/>
      <c r="IB64" s="9"/>
      <c r="IC64" s="6"/>
      <c r="ID64" s="7"/>
      <c r="IE64" s="8"/>
      <c r="IF64" s="8"/>
      <c r="IG64" s="9"/>
      <c r="IH64" s="9"/>
      <c r="II64" s="9"/>
      <c r="IJ64" s="9"/>
      <c r="IK64" s="9"/>
      <c r="IL64" s="9"/>
      <c r="IM64" s="6"/>
      <c r="IN64" s="7"/>
      <c r="IO64" s="8"/>
      <c r="IP64" s="8"/>
      <c r="IQ64" s="9"/>
      <c r="IR64" s="9"/>
    </row>
    <row r="65" spans="1:252" s="10" customFormat="1" ht="15.75">
      <c r="A65" s="41" t="s">
        <v>154</v>
      </c>
      <c r="B65" s="15" t="s">
        <v>155</v>
      </c>
      <c r="C65" s="27">
        <v>31503704.18</v>
      </c>
      <c r="D65" s="27">
        <v>38546224.979999997</v>
      </c>
      <c r="E65" s="27">
        <f t="shared" si="5"/>
        <v>7042520.799999997</v>
      </c>
      <c r="F65" s="32">
        <f t="shared" si="6"/>
        <v>1.2235458014639089</v>
      </c>
      <c r="G65" s="6"/>
      <c r="H65" s="7"/>
      <c r="I65" s="8"/>
      <c r="J65" s="8"/>
      <c r="K65" s="9"/>
      <c r="L65" s="9"/>
      <c r="M65" s="9"/>
      <c r="N65" s="9"/>
      <c r="O65" s="9"/>
      <c r="P65" s="9"/>
      <c r="Q65" s="6"/>
      <c r="R65" s="7"/>
      <c r="S65" s="8"/>
      <c r="T65" s="8"/>
      <c r="U65" s="9"/>
      <c r="V65" s="9"/>
      <c r="W65" s="9"/>
      <c r="X65" s="9"/>
      <c r="Y65" s="9"/>
      <c r="Z65" s="9"/>
      <c r="AA65" s="6"/>
      <c r="AB65" s="7"/>
      <c r="AC65" s="8"/>
      <c r="AD65" s="8"/>
      <c r="AE65" s="9"/>
      <c r="AF65" s="9"/>
      <c r="AG65" s="9"/>
      <c r="AH65" s="9"/>
      <c r="AI65" s="9"/>
      <c r="AJ65" s="9"/>
      <c r="AK65" s="6"/>
      <c r="AL65" s="7"/>
      <c r="AM65" s="8"/>
      <c r="AN65" s="8"/>
      <c r="AO65" s="9"/>
      <c r="AP65" s="9"/>
      <c r="AQ65" s="9"/>
      <c r="AR65" s="9"/>
      <c r="AS65" s="9"/>
      <c r="AT65" s="9"/>
      <c r="AU65" s="6"/>
      <c r="AV65" s="7"/>
      <c r="AW65" s="8"/>
      <c r="AX65" s="8"/>
      <c r="AY65" s="9"/>
      <c r="AZ65" s="9"/>
      <c r="BA65" s="9"/>
      <c r="BB65" s="9"/>
      <c r="BC65" s="9"/>
      <c r="BD65" s="9"/>
      <c r="BE65" s="6"/>
      <c r="BF65" s="7"/>
      <c r="BG65" s="8"/>
      <c r="BH65" s="8"/>
      <c r="BI65" s="9"/>
      <c r="BJ65" s="9"/>
      <c r="BK65" s="9"/>
      <c r="BL65" s="9"/>
      <c r="BM65" s="9"/>
      <c r="BN65" s="9"/>
      <c r="BO65" s="6"/>
      <c r="BP65" s="7"/>
      <c r="BQ65" s="8"/>
      <c r="BR65" s="8"/>
      <c r="BS65" s="9"/>
      <c r="BT65" s="9"/>
      <c r="BU65" s="9"/>
      <c r="BV65" s="9"/>
      <c r="BW65" s="9"/>
      <c r="BX65" s="9"/>
      <c r="BY65" s="6"/>
      <c r="BZ65" s="7"/>
      <c r="CA65" s="8"/>
      <c r="CB65" s="8"/>
      <c r="CC65" s="9"/>
      <c r="CD65" s="9"/>
      <c r="CE65" s="9"/>
      <c r="CF65" s="9"/>
      <c r="CG65" s="9"/>
      <c r="CH65" s="9"/>
      <c r="CI65" s="6"/>
      <c r="CJ65" s="7"/>
      <c r="CK65" s="8"/>
      <c r="CL65" s="8"/>
      <c r="CM65" s="9"/>
      <c r="CN65" s="9"/>
      <c r="CO65" s="9"/>
      <c r="CP65" s="9"/>
      <c r="CQ65" s="9"/>
      <c r="CR65" s="9"/>
      <c r="CS65" s="6"/>
      <c r="CT65" s="7"/>
      <c r="CU65" s="8"/>
      <c r="CV65" s="8"/>
      <c r="CW65" s="9"/>
      <c r="CX65" s="9"/>
      <c r="CY65" s="9"/>
      <c r="CZ65" s="9"/>
      <c r="DA65" s="9"/>
      <c r="DB65" s="9"/>
      <c r="DC65" s="6"/>
      <c r="DD65" s="7"/>
      <c r="DE65" s="8"/>
      <c r="DF65" s="8"/>
      <c r="DG65" s="9"/>
      <c r="DH65" s="9"/>
      <c r="DI65" s="9"/>
      <c r="DJ65" s="9"/>
      <c r="DK65" s="9"/>
      <c r="DL65" s="9"/>
      <c r="DM65" s="6"/>
      <c r="DN65" s="7"/>
      <c r="DO65" s="8"/>
      <c r="DP65" s="8"/>
      <c r="DQ65" s="9"/>
      <c r="DR65" s="9"/>
      <c r="DS65" s="9"/>
      <c r="DT65" s="9"/>
      <c r="DU65" s="9"/>
      <c r="DV65" s="9"/>
      <c r="DW65" s="6"/>
      <c r="DX65" s="7"/>
      <c r="DY65" s="8"/>
      <c r="DZ65" s="8"/>
      <c r="EA65" s="9"/>
      <c r="EB65" s="9"/>
      <c r="EC65" s="9"/>
      <c r="ED65" s="9"/>
      <c r="EE65" s="9"/>
      <c r="EF65" s="9"/>
      <c r="EG65" s="6"/>
      <c r="EH65" s="7"/>
      <c r="EI65" s="8"/>
      <c r="EJ65" s="8"/>
      <c r="EK65" s="9"/>
      <c r="EL65" s="9"/>
      <c r="EM65" s="9"/>
      <c r="EN65" s="9"/>
      <c r="EO65" s="9"/>
      <c r="EP65" s="9"/>
      <c r="EQ65" s="6"/>
      <c r="ER65" s="7"/>
      <c r="ES65" s="8"/>
      <c r="ET65" s="8"/>
      <c r="EU65" s="9"/>
      <c r="EV65" s="9"/>
      <c r="EW65" s="9"/>
      <c r="EX65" s="9"/>
      <c r="EY65" s="9"/>
      <c r="EZ65" s="9"/>
      <c r="FA65" s="6"/>
      <c r="FB65" s="7"/>
      <c r="FC65" s="8"/>
      <c r="FD65" s="8"/>
      <c r="FE65" s="9"/>
      <c r="FF65" s="9"/>
      <c r="FG65" s="9"/>
      <c r="FH65" s="9"/>
      <c r="FI65" s="9"/>
      <c r="FJ65" s="9"/>
      <c r="FK65" s="6"/>
      <c r="FL65" s="7"/>
      <c r="FM65" s="8"/>
      <c r="FN65" s="8"/>
      <c r="FO65" s="9"/>
      <c r="FP65" s="9"/>
      <c r="FQ65" s="9"/>
      <c r="FR65" s="9"/>
      <c r="FS65" s="9"/>
      <c r="FT65" s="9"/>
      <c r="FU65" s="6"/>
      <c r="FV65" s="7"/>
      <c r="FW65" s="8"/>
      <c r="FX65" s="8"/>
      <c r="FY65" s="9"/>
      <c r="FZ65" s="9"/>
      <c r="GA65" s="9"/>
      <c r="GB65" s="9"/>
      <c r="GC65" s="9"/>
      <c r="GD65" s="9"/>
      <c r="GE65" s="6"/>
      <c r="GF65" s="7"/>
      <c r="GG65" s="8"/>
      <c r="GH65" s="8"/>
      <c r="GI65" s="9"/>
      <c r="GJ65" s="9"/>
      <c r="GK65" s="9"/>
      <c r="GL65" s="9"/>
      <c r="GM65" s="9"/>
      <c r="GN65" s="9"/>
      <c r="GO65" s="6"/>
      <c r="GP65" s="7"/>
      <c r="GQ65" s="8"/>
      <c r="GR65" s="8"/>
      <c r="GS65" s="9"/>
      <c r="GT65" s="9"/>
      <c r="GU65" s="9"/>
      <c r="GV65" s="9"/>
      <c r="GW65" s="9"/>
      <c r="GX65" s="9"/>
      <c r="GY65" s="6"/>
      <c r="GZ65" s="7"/>
      <c r="HA65" s="8"/>
      <c r="HB65" s="8"/>
      <c r="HC65" s="9"/>
      <c r="HD65" s="9"/>
      <c r="HE65" s="9"/>
      <c r="HF65" s="9"/>
      <c r="HG65" s="9"/>
      <c r="HH65" s="9"/>
      <c r="HI65" s="6"/>
      <c r="HJ65" s="7"/>
      <c r="HK65" s="8"/>
      <c r="HL65" s="8"/>
      <c r="HM65" s="9"/>
      <c r="HN65" s="9"/>
      <c r="HO65" s="9"/>
      <c r="HP65" s="9"/>
      <c r="HQ65" s="9"/>
      <c r="HR65" s="9"/>
      <c r="HS65" s="6"/>
      <c r="HT65" s="7"/>
      <c r="HU65" s="8"/>
      <c r="HV65" s="8"/>
      <c r="HW65" s="9"/>
      <c r="HX65" s="9"/>
      <c r="HY65" s="9"/>
      <c r="HZ65" s="9"/>
      <c r="IA65" s="9"/>
      <c r="IB65" s="9"/>
      <c r="IC65" s="6"/>
      <c r="ID65" s="7"/>
      <c r="IE65" s="8"/>
      <c r="IF65" s="8"/>
      <c r="IG65" s="9"/>
      <c r="IH65" s="9"/>
      <c r="II65" s="9"/>
      <c r="IJ65" s="9"/>
      <c r="IK65" s="9"/>
      <c r="IL65" s="9"/>
      <c r="IM65" s="6"/>
      <c r="IN65" s="7"/>
      <c r="IO65" s="8"/>
      <c r="IP65" s="8"/>
      <c r="IQ65" s="9"/>
      <c r="IR65" s="9"/>
    </row>
    <row r="66" spans="1:252" s="10" customFormat="1" ht="15">
      <c r="A66" s="41" t="s">
        <v>93</v>
      </c>
      <c r="B66" s="23" t="s">
        <v>23</v>
      </c>
      <c r="C66" s="27">
        <v>5606645492.4300003</v>
      </c>
      <c r="D66" s="27">
        <v>3914977461.1100001</v>
      </c>
      <c r="E66" s="27">
        <f t="shared" si="5"/>
        <v>-1691668031.3200002</v>
      </c>
      <c r="F66" s="32">
        <f t="shared" si="6"/>
        <v>0.69827447916868257</v>
      </c>
    </row>
    <row r="67" spans="1:252" ht="18" customHeight="1">
      <c r="A67" s="38" t="s">
        <v>43</v>
      </c>
      <c r="B67" s="39" t="s">
        <v>50</v>
      </c>
      <c r="C67" s="40">
        <f>C68+C69+C70+C71+C72</f>
        <v>21692268735.810001</v>
      </c>
      <c r="D67" s="40">
        <f>SUM(D68:D72)</f>
        <v>22830832683.280003</v>
      </c>
      <c r="E67" s="40">
        <f t="shared" si="5"/>
        <v>1138563947.4700012</v>
      </c>
      <c r="F67" s="36">
        <f t="shared" si="6"/>
        <v>1.0524870847460246</v>
      </c>
    </row>
    <row r="68" spans="1:252" s="10" customFormat="1" ht="18.75" customHeight="1">
      <c r="A68" s="41" t="s">
        <v>94</v>
      </c>
      <c r="B68" s="15" t="s">
        <v>116</v>
      </c>
      <c r="C68" s="27">
        <v>236351911.5</v>
      </c>
      <c r="D68" s="27">
        <v>382999606.25</v>
      </c>
      <c r="E68" s="27">
        <f t="shared" si="5"/>
        <v>146647694.75</v>
      </c>
      <c r="F68" s="32">
        <f t="shared" si="6"/>
        <v>1.6204633329144875</v>
      </c>
    </row>
    <row r="69" spans="1:252" s="10" customFormat="1" ht="17.25" customHeight="1">
      <c r="A69" s="41" t="s">
        <v>95</v>
      </c>
      <c r="B69" s="15" t="s">
        <v>117</v>
      </c>
      <c r="C69" s="27">
        <v>2748357304.2399998</v>
      </c>
      <c r="D69" s="27">
        <v>3103242458.8000002</v>
      </c>
      <c r="E69" s="27">
        <f t="shared" si="5"/>
        <v>354885154.56000042</v>
      </c>
      <c r="F69" s="32">
        <f t="shared" si="6"/>
        <v>1.1291262799100048</v>
      </c>
    </row>
    <row r="70" spans="1:252" s="10" customFormat="1" ht="17.25" customHeight="1">
      <c r="A70" s="41" t="s">
        <v>96</v>
      </c>
      <c r="B70" s="15" t="s">
        <v>118</v>
      </c>
      <c r="C70" s="27">
        <v>11430925664.719999</v>
      </c>
      <c r="D70" s="27">
        <v>11203489174.190001</v>
      </c>
      <c r="E70" s="27">
        <f t="shared" si="5"/>
        <v>-227436490.52999878</v>
      </c>
      <c r="F70" s="32">
        <f t="shared" si="6"/>
        <v>0.98010340569076126</v>
      </c>
    </row>
    <row r="71" spans="1:252" s="10" customFormat="1" ht="15">
      <c r="A71" s="41" t="s">
        <v>97</v>
      </c>
      <c r="B71" s="15" t="s">
        <v>51</v>
      </c>
      <c r="C71" s="27">
        <v>6408385753.54</v>
      </c>
      <c r="D71" s="27">
        <v>6850358654.9700003</v>
      </c>
      <c r="E71" s="27">
        <f t="shared" si="5"/>
        <v>441972901.43000031</v>
      </c>
      <c r="F71" s="32">
        <f t="shared" si="6"/>
        <v>1.0689678990041842</v>
      </c>
    </row>
    <row r="72" spans="1:252" s="10" customFormat="1" ht="15">
      <c r="A72" s="41" t="s">
        <v>98</v>
      </c>
      <c r="B72" s="15" t="s">
        <v>119</v>
      </c>
      <c r="C72" s="27">
        <v>868248101.80999994</v>
      </c>
      <c r="D72" s="27">
        <v>1290742789.0699999</v>
      </c>
      <c r="E72" s="27">
        <f t="shared" si="5"/>
        <v>422494687.25999999</v>
      </c>
      <c r="F72" s="32">
        <f t="shared" si="6"/>
        <v>1.4866059440605091</v>
      </c>
    </row>
    <row r="73" spans="1:252" ht="18" customHeight="1">
      <c r="A73" s="38" t="s">
        <v>40</v>
      </c>
      <c r="B73" s="39" t="s">
        <v>24</v>
      </c>
      <c r="C73" s="40">
        <f>C74+C75+C76+C77</f>
        <v>1862350492.7299998</v>
      </c>
      <c r="D73" s="40">
        <f>SUM(D74:D77)</f>
        <v>3045679161.9900002</v>
      </c>
      <c r="E73" s="40">
        <f t="shared" si="5"/>
        <v>1183328669.2600005</v>
      </c>
      <c r="F73" s="36">
        <f t="shared" si="6"/>
        <v>1.6353952566282899</v>
      </c>
    </row>
    <row r="74" spans="1:252" s="10" customFormat="1" ht="15">
      <c r="A74" s="41" t="s">
        <v>99</v>
      </c>
      <c r="B74" s="14" t="s">
        <v>25</v>
      </c>
      <c r="C74" s="27">
        <v>236100286.97999999</v>
      </c>
      <c r="D74" s="27">
        <v>315585655.42000002</v>
      </c>
      <c r="E74" s="27">
        <f t="shared" si="5"/>
        <v>79485368.440000027</v>
      </c>
      <c r="F74" s="32">
        <f t="shared" si="6"/>
        <v>1.3366593469949202</v>
      </c>
    </row>
    <row r="75" spans="1:252" s="10" customFormat="1" ht="15">
      <c r="A75" s="41" t="s">
        <v>100</v>
      </c>
      <c r="B75" s="23" t="s">
        <v>26</v>
      </c>
      <c r="C75" s="27">
        <v>967975857.35000002</v>
      </c>
      <c r="D75" s="27">
        <v>1904422916.0599999</v>
      </c>
      <c r="E75" s="27">
        <f t="shared" si="5"/>
        <v>936447058.70999992</v>
      </c>
      <c r="F75" s="32">
        <f t="shared" si="6"/>
        <v>1.9674281146574093</v>
      </c>
    </row>
    <row r="76" spans="1:252" s="10" customFormat="1" ht="15">
      <c r="A76" s="41" t="s">
        <v>101</v>
      </c>
      <c r="B76" s="23" t="s">
        <v>27</v>
      </c>
      <c r="C76" s="26">
        <v>630837375.85000002</v>
      </c>
      <c r="D76" s="26">
        <v>800937279.14999998</v>
      </c>
      <c r="E76" s="26">
        <f t="shared" si="5"/>
        <v>170099903.29999995</v>
      </c>
      <c r="F76" s="31">
        <f t="shared" si="6"/>
        <v>1.2696414477198734</v>
      </c>
    </row>
    <row r="77" spans="1:252" s="10" customFormat="1" ht="15">
      <c r="A77" s="41" t="s">
        <v>102</v>
      </c>
      <c r="B77" s="23" t="s">
        <v>28</v>
      </c>
      <c r="C77" s="27">
        <v>27436972.550000001</v>
      </c>
      <c r="D77" s="27">
        <v>24733311.359999999</v>
      </c>
      <c r="E77" s="27">
        <f t="shared" si="5"/>
        <v>-2703661.1900000013</v>
      </c>
      <c r="F77" s="32">
        <f t="shared" si="6"/>
        <v>0.9014592012630781</v>
      </c>
    </row>
    <row r="78" spans="1:252" ht="18" customHeight="1">
      <c r="A78" s="38" t="s">
        <v>46</v>
      </c>
      <c r="B78" s="39" t="s">
        <v>29</v>
      </c>
      <c r="C78" s="40">
        <f>C79+C80+C81</f>
        <v>202503661.56</v>
      </c>
      <c r="D78" s="40">
        <f>SUM(D79:D81)</f>
        <v>196681851.33000001</v>
      </c>
      <c r="E78" s="40">
        <f t="shared" si="5"/>
        <v>-5821810.2299999893</v>
      </c>
      <c r="F78" s="36">
        <f t="shared" si="6"/>
        <v>0.97125083968777992</v>
      </c>
    </row>
    <row r="79" spans="1:252" s="10" customFormat="1" ht="15">
      <c r="A79" s="41" t="s">
        <v>103</v>
      </c>
      <c r="B79" s="23" t="s">
        <v>114</v>
      </c>
      <c r="C79" s="27">
        <v>78717853</v>
      </c>
      <c r="D79" s="27">
        <v>78587824</v>
      </c>
      <c r="E79" s="27">
        <f t="shared" si="5"/>
        <v>-130029</v>
      </c>
      <c r="F79" s="32">
        <f t="shared" si="6"/>
        <v>0.99834816378947733</v>
      </c>
    </row>
    <row r="80" spans="1:252" s="10" customFormat="1" ht="15">
      <c r="A80" s="41" t="s">
        <v>104</v>
      </c>
      <c r="B80" s="23" t="s">
        <v>115</v>
      </c>
      <c r="C80" s="27">
        <v>92146719.5</v>
      </c>
      <c r="D80" s="27">
        <v>88939947.090000004</v>
      </c>
      <c r="E80" s="27">
        <f t="shared" si="5"/>
        <v>-3206772.4099999964</v>
      </c>
      <c r="F80" s="32">
        <f t="shared" si="6"/>
        <v>0.96519927754997292</v>
      </c>
    </row>
    <row r="81" spans="1:6" s="10" customFormat="1" ht="15">
      <c r="A81" s="41" t="s">
        <v>105</v>
      </c>
      <c r="B81" s="22" t="s">
        <v>30</v>
      </c>
      <c r="C81" s="27">
        <v>31639089.059999999</v>
      </c>
      <c r="D81" s="27">
        <v>29154080.239999998</v>
      </c>
      <c r="E81" s="27">
        <f t="shared" si="5"/>
        <v>-2485008.8200000003</v>
      </c>
      <c r="F81" s="32">
        <f t="shared" si="6"/>
        <v>0.92145763693488592</v>
      </c>
    </row>
    <row r="82" spans="1:6" ht="28.5">
      <c r="A82" s="38" t="s">
        <v>41</v>
      </c>
      <c r="B82" s="43" t="s">
        <v>167</v>
      </c>
      <c r="C82" s="40">
        <f>C83</f>
        <v>210512671.84999999</v>
      </c>
      <c r="D82" s="40">
        <f>D83</f>
        <v>188670461.63</v>
      </c>
      <c r="E82" s="40">
        <f t="shared" si="5"/>
        <v>-21842210.219999999</v>
      </c>
      <c r="F82" s="36">
        <f t="shared" si="6"/>
        <v>0.89624277708297018</v>
      </c>
    </row>
    <row r="83" spans="1:6" s="10" customFormat="1" ht="30">
      <c r="A83" s="41" t="s">
        <v>106</v>
      </c>
      <c r="B83" s="22" t="s">
        <v>168</v>
      </c>
      <c r="C83" s="27">
        <v>210512671.84999999</v>
      </c>
      <c r="D83" s="27">
        <v>188670461.63</v>
      </c>
      <c r="E83" s="27">
        <f t="shared" si="5"/>
        <v>-21842210.219999999</v>
      </c>
      <c r="F83" s="32">
        <f t="shared" si="6"/>
        <v>0.89624277708297018</v>
      </c>
    </row>
    <row r="84" spans="1:6" ht="59.25" customHeight="1">
      <c r="A84" s="38" t="s">
        <v>107</v>
      </c>
      <c r="B84" s="43" t="s">
        <v>0</v>
      </c>
      <c r="C84" s="40">
        <f>SUM(C85:C87)</f>
        <v>0</v>
      </c>
      <c r="D84" s="40">
        <f>D85+D86+D87</f>
        <v>0</v>
      </c>
      <c r="E84" s="40">
        <f t="shared" si="5"/>
        <v>0</v>
      </c>
      <c r="F84" s="36"/>
    </row>
    <row r="85" spans="1:6" s="10" customFormat="1" ht="30" hidden="1" customHeight="1">
      <c r="A85" s="41" t="s">
        <v>108</v>
      </c>
      <c r="B85" s="18" t="s">
        <v>31</v>
      </c>
      <c r="C85" s="48"/>
      <c r="D85" s="48"/>
      <c r="E85" s="27">
        <f t="shared" si="5"/>
        <v>0</v>
      </c>
      <c r="F85" s="32" t="e">
        <f>D85/C85</f>
        <v>#DIV/0!</v>
      </c>
    </row>
    <row r="86" spans="1:6" s="10" customFormat="1" ht="15" hidden="1">
      <c r="A86" s="41" t="s">
        <v>109</v>
      </c>
      <c r="B86" s="18" t="s">
        <v>32</v>
      </c>
      <c r="C86" s="48"/>
      <c r="D86" s="48"/>
      <c r="E86" s="27">
        <f t="shared" si="5"/>
        <v>0</v>
      </c>
      <c r="F86" s="32" t="e">
        <f>D86/C86</f>
        <v>#DIV/0!</v>
      </c>
    </row>
    <row r="87" spans="1:6" s="10" customFormat="1" ht="15" hidden="1">
      <c r="A87" s="41" t="s">
        <v>110</v>
      </c>
      <c r="B87" s="18" t="s">
        <v>33</v>
      </c>
      <c r="C87" s="48"/>
      <c r="D87" s="50"/>
      <c r="E87" s="26">
        <f t="shared" si="5"/>
        <v>0</v>
      </c>
      <c r="F87" s="32" t="e">
        <f>D87/C87</f>
        <v>#DIV/0!</v>
      </c>
    </row>
    <row r="88" spans="1:6" s="10" customFormat="1">
      <c r="A88" s="3"/>
      <c r="B88" s="2"/>
      <c r="C88" s="45"/>
      <c r="D88" s="45"/>
      <c r="E88" s="49"/>
      <c r="F88" s="4"/>
    </row>
  </sheetData>
  <mergeCells count="5">
    <mergeCell ref="A2:F2"/>
    <mergeCell ref="A3:F3"/>
    <mergeCell ref="A4:F4"/>
    <mergeCell ref="A1:F1"/>
    <mergeCell ref="E5:F5"/>
  </mergeCells>
  <phoneticPr fontId="1" type="noConversion"/>
  <pageMargins left="0.39370078740157483" right="0.39370078740157483" top="0.39370078740157483" bottom="0.43307086614173229" header="0" footer="0.23622047244094491"/>
  <pageSetup paperSize="9" fitToHeight="0" orientation="landscape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Расходы по Р,ПР</vt:lpstr>
      <vt:lpstr>'Расходы по Р,ПР'!Заголовки_для_печати</vt:lpstr>
      <vt:lpstr>'Расходы по Р,ПР'!Область_печати</vt:lpstr>
    </vt:vector>
  </TitlesOfParts>
  <Company>KFINKURSK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Чикалина Л.</dc:creator>
  <cp:lastModifiedBy>Zlobina_k</cp:lastModifiedBy>
  <cp:lastPrinted>2022-01-31T11:28:39Z</cp:lastPrinted>
  <dcterms:created xsi:type="dcterms:W3CDTF">2004-10-14T10:30:02Z</dcterms:created>
  <dcterms:modified xsi:type="dcterms:W3CDTF">2023-01-26T13:08:39Z</dcterms:modified>
</cp:coreProperties>
</file>