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G9" i="5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8"/>
  <c r="F9"/>
  <c r="F41" s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8"/>
  <c r="G41"/>
  <c r="C4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8"/>
  <c r="P18" i="3"/>
  <c r="P31" i="2"/>
  <c r="P22"/>
  <c r="P2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32"/>
  <c r="L32" i="1"/>
  <c r="L27"/>
  <c r="L23"/>
  <c r="L17"/>
  <c r="L15"/>
  <c r="L14"/>
  <c r="E41" i="5" l="1"/>
  <c r="D41"/>
  <c r="E20" i="2"/>
  <c r="P9" i="1"/>
  <c r="P10"/>
  <c r="P11"/>
  <c r="P12"/>
  <c r="P13"/>
  <c r="P36"/>
  <c r="P37"/>
  <c r="P38"/>
  <c r="P39"/>
  <c r="P40"/>
  <c r="L40" i="2"/>
  <c r="L39"/>
  <c r="L38"/>
  <c r="L37"/>
  <c r="L36"/>
  <c r="L10"/>
  <c r="P40" i="4" l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P36" s="1"/>
  <c r="N37"/>
  <c r="P37" s="1"/>
  <c r="N38"/>
  <c r="P38" s="1"/>
  <c r="N39"/>
  <c r="P39" s="1"/>
  <c r="N40"/>
  <c r="N8"/>
  <c r="P8" s="1"/>
  <c r="P11" i="3"/>
  <c r="P12"/>
  <c r="P15"/>
  <c r="P16"/>
  <c r="P30"/>
  <c r="P34"/>
  <c r="P35"/>
  <c r="P38"/>
  <c r="P39"/>
  <c r="N19"/>
  <c r="P19" s="1"/>
  <c r="N20"/>
  <c r="P20" s="1"/>
  <c r="N21"/>
  <c r="P21" s="1"/>
  <c r="N22"/>
  <c r="P22" s="1"/>
  <c r="P23"/>
  <c r="P24"/>
  <c r="N18"/>
  <c r="N9"/>
  <c r="P9" s="1"/>
  <c r="N10"/>
  <c r="P10" s="1"/>
  <c r="N11"/>
  <c r="N12"/>
  <c r="N13"/>
  <c r="P13" s="1"/>
  <c r="N14"/>
  <c r="P14" s="1"/>
  <c r="N15"/>
  <c r="N16"/>
  <c r="N17"/>
  <c r="P17" s="1"/>
  <c r="P25"/>
  <c r="P26"/>
  <c r="P27"/>
  <c r="P28"/>
  <c r="P29"/>
  <c r="P31"/>
  <c r="P32"/>
  <c r="P33"/>
  <c r="P36"/>
  <c r="P37"/>
  <c r="P40"/>
  <c r="N8"/>
  <c r="P8" s="1"/>
  <c r="E8" i="2"/>
  <c r="N8" s="1"/>
  <c r="P8" s="1"/>
  <c r="E10" l="1"/>
  <c r="N10" s="1"/>
  <c r="P10" s="1"/>
  <c r="E11"/>
  <c r="N11" s="1"/>
  <c r="P11" s="1"/>
  <c r="E12"/>
  <c r="N12" s="1"/>
  <c r="P12" s="1"/>
  <c r="E13"/>
  <c r="N13" s="1"/>
  <c r="P13" s="1"/>
  <c r="E14"/>
  <c r="N14" s="1"/>
  <c r="P14" s="1"/>
  <c r="E15"/>
  <c r="N15" s="1"/>
  <c r="P15" s="1"/>
  <c r="E16"/>
  <c r="N16" s="1"/>
  <c r="P16" s="1"/>
  <c r="E17"/>
  <c r="N17" s="1"/>
  <c r="P17" s="1"/>
  <c r="E18"/>
  <c r="N18" s="1"/>
  <c r="P18" s="1"/>
  <c r="E19"/>
  <c r="N19" s="1"/>
  <c r="P19" s="1"/>
  <c r="N20"/>
  <c r="P20" s="1"/>
  <c r="E21"/>
  <c r="N21" s="1"/>
  <c r="E22"/>
  <c r="N22" s="1"/>
  <c r="E23"/>
  <c r="N23" s="1"/>
  <c r="P23" s="1"/>
  <c r="E24"/>
  <c r="N24" s="1"/>
  <c r="P24" s="1"/>
  <c r="E25"/>
  <c r="N25" s="1"/>
  <c r="P25" s="1"/>
  <c r="E26"/>
  <c r="N26" s="1"/>
  <c r="P26" s="1"/>
  <c r="E27"/>
  <c r="N27" s="1"/>
  <c r="P27" s="1"/>
  <c r="E28"/>
  <c r="N28" s="1"/>
  <c r="P28" s="1"/>
  <c r="E29"/>
  <c r="N29" s="1"/>
  <c r="P29" s="1"/>
  <c r="E30"/>
  <c r="N30" s="1"/>
  <c r="P30" s="1"/>
  <c r="E31"/>
  <c r="N31" s="1"/>
  <c r="N32"/>
  <c r="P32" s="1"/>
  <c r="E33"/>
  <c r="N33" s="1"/>
  <c r="P33" s="1"/>
  <c r="E34"/>
  <c r="N34" s="1"/>
  <c r="P34" s="1"/>
  <c r="E35"/>
  <c r="N35" s="1"/>
  <c r="P35" s="1"/>
  <c r="E36"/>
  <c r="N36" s="1"/>
  <c r="P36" s="1"/>
  <c r="E37"/>
  <c r="N37" s="1"/>
  <c r="P37" s="1"/>
  <c r="E38"/>
  <c r="N38" s="1"/>
  <c r="P38" s="1"/>
  <c r="E39"/>
  <c r="N39" s="1"/>
  <c r="P39" s="1"/>
  <c r="E40"/>
  <c r="N40" s="1"/>
  <c r="P40" s="1"/>
  <c r="N8" i="1" l="1"/>
  <c r="N9"/>
  <c r="N10"/>
  <c r="N11"/>
  <c r="N12"/>
  <c r="N13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N37"/>
  <c r="N38"/>
  <c r="N39"/>
  <c r="N40"/>
  <c r="E9" i="2"/>
  <c r="N9" s="1"/>
  <c r="P9" s="1"/>
  <c r="P8" i="1" l="1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P41" l="1"/>
</calcChain>
</file>

<file path=xl/sharedStrings.xml><?xml version="1.0" encoding="utf-8"?>
<sst xmlns="http://schemas.openxmlformats.org/spreadsheetml/2006/main" count="291" uniqueCount="66">
  <si>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</si>
  <si>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</si>
  <si>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</si>
  <si>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</si>
  <si>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</si>
  <si>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</si>
  <si>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</si>
  <si>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</si>
  <si>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</si>
  <si>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</si>
  <si>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</si>
  <si>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</si>
  <si>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</si>
  <si>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</si>
  <si>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</si>
  <si>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</si>
  <si>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</si>
  <si>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</si>
  <si>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</si>
  <si>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</si>
  <si>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</si>
  <si>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</si>
  <si>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</si>
  <si>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</si>
  <si>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</si>
  <si>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</si>
  <si>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</si>
  <si>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</si>
  <si>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</si>
  <si>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</si>
  <si>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</si>
  <si>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</si>
  <si>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</si>
  <si>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</si>
  <si>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</si>
  <si>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</si>
  <si>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</si>
  <si>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</si>
  <si>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</si>
  <si>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</si>
  <si>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</si>
  <si>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</si>
  <si>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</si>
  <si>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</si>
  <si>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</si>
  <si>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</si>
  <si>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</si>
  <si>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</si>
  <si>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</si>
  <si>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</si>
  <si>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</si>
  <si>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</si>
  <si>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</si>
  <si>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</si>
  <si>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</si>
  <si>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</si>
  <si>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</si>
  <si>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</si>
  <si>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год, рублей</t>
  </si>
  <si>
    <t>7=3+4+5+6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</si>
  <si>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- всего,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</si>
  <si>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</si>
  <si>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</si>
  <si>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</si>
  <si>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1003 "Социальное обеспечение населения",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</si>
  <si>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на 2024 год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</si>
</sst>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4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7" t="s">
        <v>48</v>
      </c>
      <c r="D2" s="47"/>
      <c r="E2" s="47"/>
      <c r="F2" s="47"/>
      <c r="G2" s="47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7"/>
      <c r="D3" s="47"/>
      <c r="E3" s="47"/>
      <c r="F3" s="47"/>
      <c r="G3" s="47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3" t="s">
        <v>0</v>
      </c>
      <c r="B5" s="43" t="s">
        <v>1</v>
      </c>
      <c r="C5" s="43" t="s">
        <v>36</v>
      </c>
      <c r="D5" s="43" t="s">
        <v>37</v>
      </c>
      <c r="E5" s="48" t="s">
        <v>38</v>
      </c>
      <c r="F5" s="43" t="s">
        <v>39</v>
      </c>
      <c r="G5" s="43" t="s">
        <v>40</v>
      </c>
      <c r="H5" s="43" t="s">
        <v>41</v>
      </c>
      <c r="I5" s="43" t="s">
        <v>42</v>
      </c>
      <c r="J5" s="43" t="s">
        <v>43</v>
      </c>
      <c r="K5" s="43" t="s">
        <v>44</v>
      </c>
      <c r="L5" s="43" t="s">
        <v>45</v>
      </c>
      <c r="M5" s="48" t="s">
        <v>46</v>
      </c>
      <c r="N5" s="48" t="s">
        <v>47</v>
      </c>
      <c r="O5" s="43" t="s">
        <v>56</v>
      </c>
      <c r="P5" s="45" t="s">
        <v>58</v>
      </c>
    </row>
    <row r="6" spans="1:16" ht="239.25" customHeight="1">
      <c r="A6" s="44"/>
      <c r="B6" s="44"/>
      <c r="C6" s="44"/>
      <c r="D6" s="44"/>
      <c r="E6" s="49"/>
      <c r="F6" s="44"/>
      <c r="G6" s="44"/>
      <c r="H6" s="44"/>
      <c r="I6" s="44"/>
      <c r="J6" s="44"/>
      <c r="K6" s="44"/>
      <c r="L6" s="44"/>
      <c r="M6" s="49"/>
      <c r="N6" s="49"/>
      <c r="O6" s="44"/>
      <c r="P6" s="46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6</v>
      </c>
      <c r="H8" s="17">
        <v>17.489999999999998</v>
      </c>
      <c r="I8" s="4">
        <v>2</v>
      </c>
      <c r="J8" s="4">
        <v>194</v>
      </c>
      <c r="K8" s="4"/>
      <c r="L8" s="16">
        <v>40707</v>
      </c>
      <c r="M8" s="4"/>
      <c r="N8" s="16">
        <f>ROUND((E8*F8)+L8+M8,0)</f>
        <v>40707</v>
      </c>
      <c r="O8" s="18">
        <v>13.739955399999999</v>
      </c>
      <c r="P8" s="16">
        <f>ROUND(N8*O8/100,0)</f>
        <v>5593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2</v>
      </c>
      <c r="H14" s="17">
        <v>20</v>
      </c>
      <c r="I14" s="4">
        <v>2</v>
      </c>
      <c r="J14" s="4">
        <v>206</v>
      </c>
      <c r="K14" s="4"/>
      <c r="L14" s="16">
        <f>G14*H14*I14*J14</f>
        <v>16480</v>
      </c>
      <c r="M14" s="4"/>
      <c r="N14" s="16">
        <f t="shared" si="0"/>
        <v>16480</v>
      </c>
      <c r="O14" s="18">
        <v>13.739955399999999</v>
      </c>
      <c r="P14" s="16">
        <f t="shared" si="1"/>
        <v>2264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211</v>
      </c>
      <c r="K15" s="4"/>
      <c r="L15" s="16">
        <f>G15*H15*I15*J15</f>
        <v>21100</v>
      </c>
      <c r="M15" s="4"/>
      <c r="N15" s="16">
        <f t="shared" si="0"/>
        <v>21100</v>
      </c>
      <c r="O15" s="18">
        <v>13.739955399999999</v>
      </c>
      <c r="P15" s="16">
        <f t="shared" si="1"/>
        <v>2899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26</v>
      </c>
      <c r="I17" s="4">
        <v>2</v>
      </c>
      <c r="J17" s="4">
        <v>191</v>
      </c>
      <c r="K17" s="4"/>
      <c r="L17" s="16">
        <f>G17*H17*I17*J17</f>
        <v>9932</v>
      </c>
      <c r="M17" s="4"/>
      <c r="N17" s="16">
        <f t="shared" si="0"/>
        <v>9932</v>
      </c>
      <c r="O17" s="18">
        <v>13.739955399999999</v>
      </c>
      <c r="P17" s="16">
        <f t="shared" si="1"/>
        <v>1365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28.88</v>
      </c>
      <c r="I18" s="4">
        <v>2</v>
      </c>
      <c r="J18" s="4">
        <v>231</v>
      </c>
      <c r="K18" s="4"/>
      <c r="L18" s="16">
        <v>346230</v>
      </c>
      <c r="M18" s="4"/>
      <c r="N18" s="16">
        <f t="shared" si="0"/>
        <v>346230</v>
      </c>
      <c r="O18" s="18">
        <v>13.739955399999999</v>
      </c>
      <c r="P18" s="16">
        <f t="shared" si="1"/>
        <v>47572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5</v>
      </c>
      <c r="H22" s="17">
        <v>41.23</v>
      </c>
      <c r="I22" s="4">
        <v>2</v>
      </c>
      <c r="J22" s="4">
        <v>144</v>
      </c>
      <c r="K22" s="4"/>
      <c r="L22" s="16">
        <v>59364</v>
      </c>
      <c r="M22" s="4"/>
      <c r="N22" s="16">
        <f t="shared" si="0"/>
        <v>59364</v>
      </c>
      <c r="O22" s="18">
        <v>13.739955399999999</v>
      </c>
      <c r="P22" s="16">
        <f t="shared" si="1"/>
        <v>8157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1</v>
      </c>
      <c r="H23" s="17">
        <v>18.5</v>
      </c>
      <c r="I23" s="4">
        <v>2</v>
      </c>
      <c r="J23" s="4">
        <v>205</v>
      </c>
      <c r="K23" s="4"/>
      <c r="L23" s="16">
        <f>G23*H23*I23*J23</f>
        <v>7585</v>
      </c>
      <c r="M23" s="4"/>
      <c r="N23" s="16">
        <f t="shared" si="0"/>
        <v>7585</v>
      </c>
      <c r="O23" s="18">
        <v>13.739955399999999</v>
      </c>
      <c r="P23" s="16">
        <f t="shared" si="1"/>
        <v>1042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8</v>
      </c>
      <c r="H24" s="17">
        <v>34.04</v>
      </c>
      <c r="I24" s="4">
        <v>2</v>
      </c>
      <c r="J24" s="4">
        <v>184</v>
      </c>
      <c r="K24" s="4"/>
      <c r="L24" s="16">
        <v>100443</v>
      </c>
      <c r="M24" s="4"/>
      <c r="N24" s="16">
        <f t="shared" si="0"/>
        <v>100443</v>
      </c>
      <c r="O24" s="18">
        <v>13.739955399999999</v>
      </c>
      <c r="P24" s="16">
        <f t="shared" si="1"/>
        <v>13801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</v>
      </c>
      <c r="I27" s="4">
        <v>2</v>
      </c>
      <c r="J27" s="4">
        <v>205</v>
      </c>
      <c r="K27" s="4"/>
      <c r="L27" s="16">
        <f>G27*H27*I27*J27</f>
        <v>29520</v>
      </c>
      <c r="M27" s="4"/>
      <c r="N27" s="16">
        <f t="shared" si="0"/>
        <v>29520</v>
      </c>
      <c r="O27" s="18">
        <v>13.739955399999999</v>
      </c>
      <c r="P27" s="16">
        <f t="shared" si="1"/>
        <v>4056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12</v>
      </c>
      <c r="H30" s="17">
        <v>23</v>
      </c>
      <c r="I30" s="4">
        <v>2</v>
      </c>
      <c r="J30" s="4">
        <v>119</v>
      </c>
      <c r="K30" s="4"/>
      <c r="L30" s="16">
        <v>65964</v>
      </c>
      <c r="M30" s="4"/>
      <c r="N30" s="16">
        <f t="shared" si="0"/>
        <v>65964</v>
      </c>
      <c r="O30" s="18">
        <v>13.739955399999999</v>
      </c>
      <c r="P30" s="16">
        <f t="shared" si="1"/>
        <v>9063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9.85</v>
      </c>
      <c r="I32" s="4">
        <v>2</v>
      </c>
      <c r="J32" s="4">
        <v>210</v>
      </c>
      <c r="K32" s="4"/>
      <c r="L32" s="16">
        <f>G32*H32*I32*J32</f>
        <v>8274</v>
      </c>
      <c r="M32" s="4"/>
      <c r="N32" s="16">
        <f t="shared" si="0"/>
        <v>8274</v>
      </c>
      <c r="O32" s="18">
        <v>13.739955399999999</v>
      </c>
      <c r="P32" s="16">
        <f t="shared" si="1"/>
        <v>1137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66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705599</v>
      </c>
      <c r="M41" s="10">
        <f t="shared" si="2"/>
        <v>0</v>
      </c>
      <c r="N41" s="15">
        <f t="shared" si="2"/>
        <v>705599</v>
      </c>
      <c r="O41" s="19" t="s">
        <v>53</v>
      </c>
      <c r="P41" s="15">
        <f t="shared" si="2"/>
        <v>96949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7" t="s">
        <v>49</v>
      </c>
      <c r="D2" s="47"/>
      <c r="E2" s="47"/>
      <c r="F2" s="47"/>
      <c r="G2" s="47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7"/>
      <c r="D3" s="47"/>
      <c r="E3" s="47"/>
      <c r="F3" s="47"/>
      <c r="G3" s="47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3" t="s">
        <v>0</v>
      </c>
      <c r="B5" s="43" t="s">
        <v>1</v>
      </c>
      <c r="C5" s="43" t="s">
        <v>36</v>
      </c>
      <c r="D5" s="43" t="s">
        <v>37</v>
      </c>
      <c r="E5" s="48" t="s">
        <v>38</v>
      </c>
      <c r="F5" s="43" t="s">
        <v>39</v>
      </c>
      <c r="G5" s="43" t="s">
        <v>40</v>
      </c>
      <c r="H5" s="43" t="s">
        <v>41</v>
      </c>
      <c r="I5" s="43" t="s">
        <v>42</v>
      </c>
      <c r="J5" s="43" t="s">
        <v>43</v>
      </c>
      <c r="K5" s="43" t="s">
        <v>44</v>
      </c>
      <c r="L5" s="43" t="s">
        <v>45</v>
      </c>
      <c r="M5" s="48" t="s">
        <v>46</v>
      </c>
      <c r="N5" s="48" t="s">
        <v>47</v>
      </c>
      <c r="O5" s="43" t="s">
        <v>56</v>
      </c>
      <c r="P5" s="45" t="s">
        <v>58</v>
      </c>
    </row>
    <row r="6" spans="1:16" ht="241.5" customHeight="1">
      <c r="A6" s="44"/>
      <c r="B6" s="44"/>
      <c r="C6" s="44"/>
      <c r="D6" s="44"/>
      <c r="E6" s="49"/>
      <c r="F6" s="44"/>
      <c r="G6" s="44"/>
      <c r="H6" s="44"/>
      <c r="I6" s="44"/>
      <c r="J6" s="44"/>
      <c r="K6" s="44"/>
      <c r="L6" s="44"/>
      <c r="M6" s="49"/>
      <c r="N6" s="49"/>
      <c r="O6" s="44"/>
      <c r="P6" s="46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63</v>
      </c>
      <c r="H8" s="17">
        <v>29.42</v>
      </c>
      <c r="I8" s="28">
        <v>2</v>
      </c>
      <c r="J8" s="28">
        <v>172</v>
      </c>
      <c r="K8" s="4"/>
      <c r="L8" s="29">
        <v>639072</v>
      </c>
      <c r="M8" s="4"/>
      <c r="N8" s="16">
        <f>E8+L8+M8</f>
        <v>639072</v>
      </c>
      <c r="O8" s="28">
        <v>9.7180990999999999</v>
      </c>
      <c r="P8" s="16">
        <f>ROUND(N8*O8/100,0)</f>
        <v>62106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10</v>
      </c>
      <c r="H9" s="17">
        <v>57.97</v>
      </c>
      <c r="I9" s="28">
        <v>2</v>
      </c>
      <c r="J9" s="28">
        <v>219</v>
      </c>
      <c r="K9" s="4"/>
      <c r="L9" s="29">
        <v>253925</v>
      </c>
      <c r="M9" s="4"/>
      <c r="N9" s="16">
        <f t="shared" ref="N9:N40" si="0">E9+L9+M9</f>
        <v>398945</v>
      </c>
      <c r="O9" s="28">
        <v>9.7180990999999999</v>
      </c>
      <c r="P9" s="16">
        <f t="shared" ref="P9:P40" si="1">ROUND(N9*O9/100,0)</f>
        <v>38770</v>
      </c>
    </row>
    <row r="10" spans="1:16">
      <c r="A10" s="4">
        <v>3</v>
      </c>
      <c r="B10" s="6" t="s">
        <v>4</v>
      </c>
      <c r="C10" s="6">
        <v>4</v>
      </c>
      <c r="D10" s="25">
        <v>12085</v>
      </c>
      <c r="E10" s="16">
        <f t="shared" ref="E10:E40" si="2">C10*D10*6</f>
        <v>290040</v>
      </c>
      <c r="F10" s="4"/>
      <c r="G10" s="28"/>
      <c r="H10" s="17"/>
      <c r="I10" s="28"/>
      <c r="J10" s="28"/>
      <c r="K10" s="4"/>
      <c r="L10" s="29">
        <f t="shared" ref="L10:L40" si="3">ROUND(G10*H10*I10*J10,0)</f>
        <v>0</v>
      </c>
      <c r="M10" s="4"/>
      <c r="N10" s="16">
        <f t="shared" si="0"/>
        <v>290040</v>
      </c>
      <c r="O10" s="28">
        <v>9.7180990999999999</v>
      </c>
      <c r="P10" s="16">
        <f t="shared" si="1"/>
        <v>28186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75</v>
      </c>
      <c r="H11" s="17">
        <v>82.82</v>
      </c>
      <c r="I11" s="28">
        <v>2</v>
      </c>
      <c r="J11" s="32">
        <v>135</v>
      </c>
      <c r="K11" s="4"/>
      <c r="L11" s="29">
        <v>1673300</v>
      </c>
      <c r="M11" s="4"/>
      <c r="N11" s="16">
        <f t="shared" si="0"/>
        <v>1890830</v>
      </c>
      <c r="O11" s="28">
        <v>9.7180990999999999</v>
      </c>
      <c r="P11" s="16">
        <f t="shared" si="1"/>
        <v>183753</v>
      </c>
    </row>
    <row r="12" spans="1:16">
      <c r="A12" s="4">
        <v>5</v>
      </c>
      <c r="B12" s="6" t="s">
        <v>6</v>
      </c>
      <c r="C12" s="6">
        <v>3</v>
      </c>
      <c r="D12" s="26">
        <v>9668</v>
      </c>
      <c r="E12" s="16">
        <f t="shared" si="2"/>
        <v>174024</v>
      </c>
      <c r="F12" s="4"/>
      <c r="G12" s="28">
        <v>10</v>
      </c>
      <c r="H12" s="17">
        <v>48.84</v>
      </c>
      <c r="I12" s="28">
        <v>2</v>
      </c>
      <c r="J12" s="32">
        <v>165</v>
      </c>
      <c r="K12" s="4"/>
      <c r="L12" s="29">
        <v>160778</v>
      </c>
      <c r="M12" s="4"/>
      <c r="N12" s="16">
        <f t="shared" si="0"/>
        <v>334802</v>
      </c>
      <c r="O12" s="28">
        <v>9.7180990999999999</v>
      </c>
      <c r="P12" s="16">
        <f t="shared" si="1"/>
        <v>32536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133</v>
      </c>
      <c r="H13" s="17">
        <v>56.05</v>
      </c>
      <c r="I13" s="28">
        <v>2</v>
      </c>
      <c r="J13" s="28">
        <v>209</v>
      </c>
      <c r="K13" s="4"/>
      <c r="L13" s="29">
        <v>3114234</v>
      </c>
      <c r="M13" s="4"/>
      <c r="N13" s="16">
        <f t="shared" si="0"/>
        <v>3114234</v>
      </c>
      <c r="O13" s="28">
        <v>9.7180990999999999</v>
      </c>
      <c r="P13" s="16">
        <f t="shared" si="1"/>
        <v>302644</v>
      </c>
    </row>
    <row r="14" spans="1:16">
      <c r="A14" s="4">
        <v>7</v>
      </c>
      <c r="B14" s="6" t="s">
        <v>8</v>
      </c>
      <c r="C14" s="6">
        <v>2</v>
      </c>
      <c r="D14" s="25">
        <v>12085</v>
      </c>
      <c r="E14" s="16">
        <f t="shared" si="2"/>
        <v>145020</v>
      </c>
      <c r="F14" s="4"/>
      <c r="G14" s="28">
        <v>67</v>
      </c>
      <c r="H14" s="17">
        <v>63.65</v>
      </c>
      <c r="I14" s="28">
        <v>2</v>
      </c>
      <c r="J14" s="28">
        <v>163</v>
      </c>
      <c r="K14" s="4"/>
      <c r="L14" s="29">
        <v>1393643</v>
      </c>
      <c r="M14" s="4"/>
      <c r="N14" s="16">
        <f t="shared" si="0"/>
        <v>1538663</v>
      </c>
      <c r="O14" s="28">
        <v>9.7180990999999999</v>
      </c>
      <c r="P14" s="16">
        <f t="shared" si="1"/>
        <v>149529</v>
      </c>
    </row>
    <row r="15" spans="1:16">
      <c r="A15" s="4">
        <v>8</v>
      </c>
      <c r="B15" s="6" t="s">
        <v>9</v>
      </c>
      <c r="C15" s="23">
        <v>3</v>
      </c>
      <c r="D15" s="25">
        <v>12085</v>
      </c>
      <c r="E15" s="16">
        <f t="shared" si="2"/>
        <v>217530</v>
      </c>
      <c r="F15" s="4"/>
      <c r="G15" s="28">
        <v>43</v>
      </c>
      <c r="H15" s="17">
        <v>25.43</v>
      </c>
      <c r="I15" s="28">
        <v>2</v>
      </c>
      <c r="J15" s="32">
        <v>157</v>
      </c>
      <c r="K15" s="4"/>
      <c r="L15" s="29">
        <v>344034</v>
      </c>
      <c r="M15" s="4"/>
      <c r="N15" s="16">
        <f t="shared" si="0"/>
        <v>561564</v>
      </c>
      <c r="O15" s="28">
        <v>9.7180990999999999</v>
      </c>
      <c r="P15" s="16">
        <f>ROUND(N15*O15/100,0)</f>
        <v>54573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56</v>
      </c>
      <c r="H16" s="17">
        <v>35.93</v>
      </c>
      <c r="I16" s="28">
        <v>2</v>
      </c>
      <c r="J16" s="28">
        <v>148</v>
      </c>
      <c r="K16" s="4"/>
      <c r="L16" s="29">
        <v>596438</v>
      </c>
      <c r="M16" s="4"/>
      <c r="N16" s="16">
        <f t="shared" si="0"/>
        <v>596438</v>
      </c>
      <c r="O16" s="28">
        <v>9.7180990999999999</v>
      </c>
      <c r="P16" s="16">
        <f t="shared" si="1"/>
        <v>57962</v>
      </c>
    </row>
    <row r="17" spans="1:16">
      <c r="A17" s="4">
        <v>10</v>
      </c>
      <c r="B17" s="6" t="s">
        <v>11</v>
      </c>
      <c r="C17" s="23">
        <v>5</v>
      </c>
      <c r="D17" s="25">
        <v>12085</v>
      </c>
      <c r="E17" s="16">
        <f t="shared" si="2"/>
        <v>362550</v>
      </c>
      <c r="F17" s="4"/>
      <c r="G17" s="28">
        <v>75</v>
      </c>
      <c r="H17" s="17">
        <v>50.85</v>
      </c>
      <c r="I17" s="28">
        <v>2</v>
      </c>
      <c r="J17" s="28">
        <v>185</v>
      </c>
      <c r="K17" s="4"/>
      <c r="L17" s="29">
        <v>1411366</v>
      </c>
      <c r="M17" s="4"/>
      <c r="N17" s="16">
        <f t="shared" si="0"/>
        <v>1773916</v>
      </c>
      <c r="O17" s="28">
        <v>9.7180990999999999</v>
      </c>
      <c r="P17" s="16">
        <f t="shared" si="1"/>
        <v>172391</v>
      </c>
    </row>
    <row r="18" spans="1:16">
      <c r="A18" s="4">
        <v>11</v>
      </c>
      <c r="B18" s="6" t="s">
        <v>12</v>
      </c>
      <c r="C18" s="23">
        <v>6</v>
      </c>
      <c r="D18" s="25">
        <v>12085</v>
      </c>
      <c r="E18" s="16">
        <f t="shared" si="2"/>
        <v>435060</v>
      </c>
      <c r="F18" s="4"/>
      <c r="G18" s="28">
        <v>323</v>
      </c>
      <c r="H18" s="17">
        <v>40.72</v>
      </c>
      <c r="I18" s="28">
        <v>2</v>
      </c>
      <c r="J18" s="32">
        <v>191</v>
      </c>
      <c r="K18" s="4"/>
      <c r="L18" s="29">
        <v>5037062</v>
      </c>
      <c r="M18" s="4"/>
      <c r="N18" s="16">
        <f t="shared" si="0"/>
        <v>5472122</v>
      </c>
      <c r="O18" s="28">
        <v>9.7180990999999999</v>
      </c>
      <c r="P18" s="16">
        <f t="shared" si="1"/>
        <v>531786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41</v>
      </c>
      <c r="H19" s="17">
        <v>39.380000000000003</v>
      </c>
      <c r="I19" s="28">
        <v>2</v>
      </c>
      <c r="J19" s="28">
        <v>145</v>
      </c>
      <c r="K19" s="4"/>
      <c r="L19" s="29">
        <v>468766</v>
      </c>
      <c r="M19" s="4"/>
      <c r="N19" s="16">
        <f t="shared" si="0"/>
        <v>468766</v>
      </c>
      <c r="O19" s="28">
        <v>9.7180990999999999</v>
      </c>
      <c r="P19" s="16">
        <f t="shared" si="1"/>
        <v>45555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143</v>
      </c>
      <c r="H20" s="17">
        <v>57.98</v>
      </c>
      <c r="I20" s="28">
        <v>2</v>
      </c>
      <c r="J20" s="28">
        <v>194</v>
      </c>
      <c r="K20" s="4"/>
      <c r="L20" s="29">
        <v>3223358</v>
      </c>
      <c r="M20" s="4"/>
      <c r="N20" s="16">
        <f t="shared" si="0"/>
        <v>3730928</v>
      </c>
      <c r="O20" s="28">
        <v>9.7180990999999999</v>
      </c>
      <c r="P20" s="16">
        <f t="shared" si="1"/>
        <v>362575</v>
      </c>
    </row>
    <row r="21" spans="1:16">
      <c r="A21" s="4">
        <v>14</v>
      </c>
      <c r="B21" s="6" t="s">
        <v>15</v>
      </c>
      <c r="C21" s="23">
        <v>4</v>
      </c>
      <c r="D21" s="25">
        <v>12085</v>
      </c>
      <c r="E21" s="16">
        <f t="shared" si="2"/>
        <v>290040</v>
      </c>
      <c r="F21" s="4"/>
      <c r="G21" s="28">
        <v>57</v>
      </c>
      <c r="H21" s="17">
        <v>62.04</v>
      </c>
      <c r="I21" s="28">
        <v>2</v>
      </c>
      <c r="J21" s="28">
        <v>103</v>
      </c>
      <c r="K21" s="4"/>
      <c r="L21" s="29">
        <v>729444</v>
      </c>
      <c r="M21" s="4"/>
      <c r="N21" s="16">
        <f t="shared" si="0"/>
        <v>1019484</v>
      </c>
      <c r="O21" s="28">
        <v>9.7180990999999999</v>
      </c>
      <c r="P21" s="16">
        <f>ROUND(N21*O21/100,0)+1</f>
        <v>99075</v>
      </c>
    </row>
    <row r="22" spans="1:16">
      <c r="A22" s="4">
        <v>15</v>
      </c>
      <c r="B22" s="6" t="s">
        <v>16</v>
      </c>
      <c r="C22" s="23">
        <v>6</v>
      </c>
      <c r="D22" s="25">
        <v>12085</v>
      </c>
      <c r="E22" s="16">
        <f t="shared" si="2"/>
        <v>435060</v>
      </c>
      <c r="F22" s="4"/>
      <c r="G22" s="28">
        <v>83</v>
      </c>
      <c r="H22" s="17">
        <v>58.62</v>
      </c>
      <c r="I22" s="28">
        <v>2</v>
      </c>
      <c r="J22" s="28">
        <v>194</v>
      </c>
      <c r="K22" s="4"/>
      <c r="L22" s="29">
        <v>1888249</v>
      </c>
      <c r="M22" s="4"/>
      <c r="N22" s="16">
        <f t="shared" si="0"/>
        <v>2323309</v>
      </c>
      <c r="O22" s="28">
        <v>9.7180990999999999</v>
      </c>
      <c r="P22" s="16">
        <f>ROUND(N22*O22/100,0)+1</f>
        <v>225782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95</v>
      </c>
      <c r="H23" s="17">
        <v>34.61</v>
      </c>
      <c r="I23" s="28">
        <v>2</v>
      </c>
      <c r="J23" s="28">
        <v>144</v>
      </c>
      <c r="K23" s="4"/>
      <c r="L23" s="29">
        <v>946733</v>
      </c>
      <c r="M23" s="4"/>
      <c r="N23" s="16">
        <f t="shared" si="0"/>
        <v>1236773</v>
      </c>
      <c r="O23" s="28">
        <v>9.7180990999999999</v>
      </c>
      <c r="P23" s="16">
        <f t="shared" si="1"/>
        <v>120191</v>
      </c>
    </row>
    <row r="24" spans="1:16">
      <c r="A24" s="4">
        <v>17</v>
      </c>
      <c r="B24" s="6" t="s">
        <v>18</v>
      </c>
      <c r="C24" s="23">
        <v>6</v>
      </c>
      <c r="D24" s="24">
        <v>13052</v>
      </c>
      <c r="E24" s="16">
        <f t="shared" si="2"/>
        <v>469872</v>
      </c>
      <c r="F24" s="4"/>
      <c r="G24" s="28">
        <v>129</v>
      </c>
      <c r="H24" s="17">
        <v>61.46</v>
      </c>
      <c r="I24" s="28">
        <v>2</v>
      </c>
      <c r="J24" s="28">
        <v>158</v>
      </c>
      <c r="K24" s="4"/>
      <c r="L24" s="29">
        <v>2508172</v>
      </c>
      <c r="M24" s="4"/>
      <c r="N24" s="16">
        <f t="shared" si="0"/>
        <v>2978044</v>
      </c>
      <c r="O24" s="28">
        <v>9.7180990999999999</v>
      </c>
      <c r="P24" s="16">
        <f t="shared" si="1"/>
        <v>289409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39</v>
      </c>
      <c r="H25" s="17">
        <v>44.43</v>
      </c>
      <c r="I25" s="28">
        <v>2</v>
      </c>
      <c r="J25" s="28">
        <v>227</v>
      </c>
      <c r="K25" s="4"/>
      <c r="L25" s="29">
        <v>786400</v>
      </c>
      <c r="M25" s="4"/>
      <c r="N25" s="16">
        <f t="shared" si="0"/>
        <v>1003930</v>
      </c>
      <c r="O25" s="28">
        <v>9.7180990999999999</v>
      </c>
      <c r="P25" s="16">
        <f t="shared" si="1"/>
        <v>97563</v>
      </c>
    </row>
    <row r="26" spans="1:16">
      <c r="A26" s="4">
        <v>19</v>
      </c>
      <c r="B26" s="6" t="s">
        <v>20</v>
      </c>
      <c r="C26" s="23">
        <v>2</v>
      </c>
      <c r="D26" s="25">
        <v>12085</v>
      </c>
      <c r="E26" s="16">
        <f t="shared" si="2"/>
        <v>145020</v>
      </c>
      <c r="F26" s="4"/>
      <c r="G26" s="28">
        <v>59</v>
      </c>
      <c r="H26" s="17">
        <v>64.45</v>
      </c>
      <c r="I26" s="28">
        <v>2</v>
      </c>
      <c r="J26" s="28">
        <v>202</v>
      </c>
      <c r="K26" s="4"/>
      <c r="L26" s="29">
        <v>1536344</v>
      </c>
      <c r="M26" s="4"/>
      <c r="N26" s="16">
        <f t="shared" si="0"/>
        <v>1681364</v>
      </c>
      <c r="O26" s="28">
        <v>9.7180990999999999</v>
      </c>
      <c r="P26" s="16">
        <f t="shared" si="1"/>
        <v>163397</v>
      </c>
    </row>
    <row r="27" spans="1:16">
      <c r="A27" s="4">
        <v>20</v>
      </c>
      <c r="B27" s="6" t="s">
        <v>21</v>
      </c>
      <c r="C27" s="23">
        <v>3</v>
      </c>
      <c r="D27" s="25">
        <v>12085</v>
      </c>
      <c r="E27" s="16">
        <f t="shared" si="2"/>
        <v>217530</v>
      </c>
      <c r="F27" s="4"/>
      <c r="G27" s="28">
        <v>123</v>
      </c>
      <c r="H27" s="17">
        <v>67.010000000000005</v>
      </c>
      <c r="I27" s="28">
        <v>2</v>
      </c>
      <c r="J27" s="28">
        <v>108</v>
      </c>
      <c r="K27" s="4"/>
      <c r="L27" s="29">
        <v>1787286</v>
      </c>
      <c r="M27" s="4"/>
      <c r="N27" s="16">
        <f t="shared" si="0"/>
        <v>2004816</v>
      </c>
      <c r="O27" s="28">
        <v>9.7180990999999999</v>
      </c>
      <c r="P27" s="16">
        <f t="shared" si="1"/>
        <v>194830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57</v>
      </c>
      <c r="H28" s="17">
        <v>37.22</v>
      </c>
      <c r="I28" s="28">
        <v>2</v>
      </c>
      <c r="J28" s="28">
        <v>174</v>
      </c>
      <c r="K28" s="4"/>
      <c r="L28" s="29">
        <v>738144</v>
      </c>
      <c r="M28" s="4"/>
      <c r="N28" s="16">
        <f t="shared" si="0"/>
        <v>955674</v>
      </c>
      <c r="O28" s="28">
        <v>9.7180990999999999</v>
      </c>
      <c r="P28" s="16">
        <f t="shared" si="1"/>
        <v>92873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65</v>
      </c>
      <c r="H29" s="17">
        <v>129.54</v>
      </c>
      <c r="I29" s="28">
        <v>2</v>
      </c>
      <c r="J29" s="28">
        <v>77</v>
      </c>
      <c r="K29" s="4"/>
      <c r="L29" s="29">
        <v>1299818</v>
      </c>
      <c r="M29" s="4"/>
      <c r="N29" s="16">
        <f t="shared" si="0"/>
        <v>1444838</v>
      </c>
      <c r="O29" s="28">
        <v>9.7180990999999999</v>
      </c>
      <c r="P29" s="16">
        <f t="shared" si="1"/>
        <v>140411</v>
      </c>
    </row>
    <row r="30" spans="1:16">
      <c r="A30" s="4">
        <v>23</v>
      </c>
      <c r="B30" s="6" t="s">
        <v>24</v>
      </c>
      <c r="C30" s="23">
        <v>4</v>
      </c>
      <c r="D30" s="25">
        <v>12085</v>
      </c>
      <c r="E30" s="16">
        <f t="shared" si="2"/>
        <v>290040</v>
      </c>
      <c r="F30" s="4"/>
      <c r="G30" s="28">
        <v>99</v>
      </c>
      <c r="H30" s="17">
        <v>33.9</v>
      </c>
      <c r="I30" s="28">
        <v>2</v>
      </c>
      <c r="J30" s="32">
        <v>198</v>
      </c>
      <c r="K30" s="4"/>
      <c r="L30" s="29">
        <v>1327861</v>
      </c>
      <c r="M30" s="4"/>
      <c r="N30" s="16">
        <f t="shared" si="0"/>
        <v>1617901</v>
      </c>
      <c r="O30" s="28">
        <v>9.7180990999999999</v>
      </c>
      <c r="P30" s="16">
        <f t="shared" si="1"/>
        <v>157229</v>
      </c>
    </row>
    <row r="31" spans="1:16">
      <c r="A31" s="4">
        <v>24</v>
      </c>
      <c r="B31" s="6" t="s">
        <v>25</v>
      </c>
      <c r="C31" s="23">
        <v>9</v>
      </c>
      <c r="D31" s="25">
        <v>12085</v>
      </c>
      <c r="E31" s="16">
        <f t="shared" si="2"/>
        <v>652590</v>
      </c>
      <c r="F31" s="4"/>
      <c r="G31" s="28">
        <v>35</v>
      </c>
      <c r="H31" s="17">
        <v>29.03</v>
      </c>
      <c r="I31" s="28">
        <v>2</v>
      </c>
      <c r="J31" s="28">
        <v>199</v>
      </c>
      <c r="K31" s="4"/>
      <c r="L31" s="29">
        <v>405194</v>
      </c>
      <c r="M31" s="4"/>
      <c r="N31" s="16">
        <f t="shared" si="0"/>
        <v>1057784</v>
      </c>
      <c r="O31" s="28">
        <v>9.7180990999999999</v>
      </c>
      <c r="P31" s="16">
        <f>ROUND(N31*O31/100,0)+1</f>
        <v>102797</v>
      </c>
    </row>
    <row r="32" spans="1:16">
      <c r="A32" s="4">
        <v>25</v>
      </c>
      <c r="B32" s="6" t="s">
        <v>26</v>
      </c>
      <c r="C32" s="23">
        <v>1</v>
      </c>
      <c r="D32" s="24">
        <v>14985</v>
      </c>
      <c r="E32" s="16">
        <f>C32*D32*6+3</f>
        <v>89913</v>
      </c>
      <c r="F32" s="4"/>
      <c r="G32" s="28">
        <v>124</v>
      </c>
      <c r="H32" s="17">
        <v>33.630000000000003</v>
      </c>
      <c r="I32" s="28">
        <v>2</v>
      </c>
      <c r="J32" s="28">
        <v>178</v>
      </c>
      <c r="K32" s="4"/>
      <c r="L32" s="29">
        <v>1481486</v>
      </c>
      <c r="M32" s="4"/>
      <c r="N32" s="16">
        <f t="shared" si="0"/>
        <v>1571399</v>
      </c>
      <c r="O32" s="28">
        <v>9.7180990999999999</v>
      </c>
      <c r="P32" s="16">
        <f t="shared" si="1"/>
        <v>152710</v>
      </c>
    </row>
    <row r="33" spans="1:16">
      <c r="A33" s="4">
        <v>26</v>
      </c>
      <c r="B33" s="6" t="s">
        <v>27</v>
      </c>
      <c r="C33" s="23">
        <v>5</v>
      </c>
      <c r="D33" s="24">
        <v>12085</v>
      </c>
      <c r="E33" s="16">
        <f t="shared" si="2"/>
        <v>362550</v>
      </c>
      <c r="F33" s="4"/>
      <c r="G33" s="28">
        <v>42</v>
      </c>
      <c r="H33" s="17">
        <v>25.04</v>
      </c>
      <c r="I33" s="28">
        <v>2</v>
      </c>
      <c r="J33" s="28">
        <v>211</v>
      </c>
      <c r="K33" s="4"/>
      <c r="L33" s="29">
        <v>443986</v>
      </c>
      <c r="M33" s="4"/>
      <c r="N33" s="16">
        <f t="shared" si="0"/>
        <v>806536</v>
      </c>
      <c r="O33" s="28">
        <v>9.7180990999999999</v>
      </c>
      <c r="P33" s="16">
        <f>ROUND(N33*O33/100,0)</f>
        <v>78380</v>
      </c>
    </row>
    <row r="34" spans="1:16">
      <c r="A34" s="4">
        <v>27</v>
      </c>
      <c r="B34" s="6" t="s">
        <v>28</v>
      </c>
      <c r="C34" s="23">
        <v>2</v>
      </c>
      <c r="D34" s="24">
        <v>6850.5</v>
      </c>
      <c r="E34" s="16">
        <f t="shared" si="2"/>
        <v>82206</v>
      </c>
      <c r="F34" s="4"/>
      <c r="G34" s="28"/>
      <c r="H34" s="17"/>
      <c r="I34" s="28"/>
      <c r="J34" s="28"/>
      <c r="K34" s="4"/>
      <c r="L34" s="29">
        <f t="shared" si="3"/>
        <v>0</v>
      </c>
      <c r="M34" s="4"/>
      <c r="N34" s="16">
        <f t="shared" si="0"/>
        <v>82206</v>
      </c>
      <c r="O34" s="28">
        <v>9.7180990999999999</v>
      </c>
      <c r="P34" s="16">
        <f t="shared" si="1"/>
        <v>7989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91</v>
      </c>
      <c r="H35" s="17">
        <v>42.51</v>
      </c>
      <c r="I35" s="28">
        <v>2</v>
      </c>
      <c r="J35" s="28">
        <v>153</v>
      </c>
      <c r="K35" s="4"/>
      <c r="L35" s="29">
        <v>1182613</v>
      </c>
      <c r="M35" s="4"/>
      <c r="N35" s="16">
        <f t="shared" si="0"/>
        <v>1255123</v>
      </c>
      <c r="O35" s="28">
        <v>9.7180990999999999</v>
      </c>
      <c r="P35" s="16">
        <f t="shared" si="1"/>
        <v>121974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90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6471795</v>
      </c>
      <c r="F41" s="19" t="s">
        <v>53</v>
      </c>
      <c r="G41" s="15">
        <f t="shared" si="4"/>
        <v>2137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35377706</v>
      </c>
      <c r="M41" s="10">
        <f t="shared" si="4"/>
        <v>0</v>
      </c>
      <c r="N41" s="15">
        <f t="shared" si="4"/>
        <v>41849501</v>
      </c>
      <c r="O41" s="19" t="s">
        <v>53</v>
      </c>
      <c r="P41" s="15">
        <f t="shared" si="4"/>
        <v>4066976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7" t="s">
        <v>50</v>
      </c>
      <c r="D2" s="47"/>
      <c r="E2" s="47"/>
      <c r="F2" s="47"/>
      <c r="G2" s="47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7"/>
      <c r="D3" s="47"/>
      <c r="E3" s="47"/>
      <c r="F3" s="47"/>
      <c r="G3" s="47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3" t="s">
        <v>0</v>
      </c>
      <c r="B5" s="43" t="s">
        <v>1</v>
      </c>
      <c r="C5" s="43" t="s">
        <v>36</v>
      </c>
      <c r="D5" s="43" t="s">
        <v>37</v>
      </c>
      <c r="E5" s="48" t="s">
        <v>38</v>
      </c>
      <c r="F5" s="43" t="s">
        <v>39</v>
      </c>
      <c r="G5" s="43" t="s">
        <v>40</v>
      </c>
      <c r="H5" s="43" t="s">
        <v>41</v>
      </c>
      <c r="I5" s="43" t="s">
        <v>42</v>
      </c>
      <c r="J5" s="43" t="s">
        <v>43</v>
      </c>
      <c r="K5" s="43" t="s">
        <v>44</v>
      </c>
      <c r="L5" s="43" t="s">
        <v>45</v>
      </c>
      <c r="M5" s="48" t="s">
        <v>46</v>
      </c>
      <c r="N5" s="48" t="s">
        <v>47</v>
      </c>
      <c r="O5" s="43" t="s">
        <v>56</v>
      </c>
      <c r="P5" s="45" t="s">
        <v>58</v>
      </c>
    </row>
    <row r="6" spans="1:16" ht="264.75" customHeight="1">
      <c r="A6" s="44"/>
      <c r="B6" s="44"/>
      <c r="C6" s="44"/>
      <c r="D6" s="44"/>
      <c r="E6" s="49"/>
      <c r="F6" s="44"/>
      <c r="G6" s="44"/>
      <c r="H6" s="44"/>
      <c r="I6" s="44"/>
      <c r="J6" s="44"/>
      <c r="K6" s="44"/>
      <c r="L6" s="44"/>
      <c r="M6" s="49"/>
      <c r="N6" s="49"/>
      <c r="O6" s="44"/>
      <c r="P6" s="46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8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53</v>
      </c>
      <c r="H18" s="30">
        <v>35.51</v>
      </c>
      <c r="I18" s="4">
        <v>2</v>
      </c>
      <c r="J18" s="4">
        <v>101</v>
      </c>
      <c r="K18" s="4"/>
      <c r="L18" s="16">
        <v>380691</v>
      </c>
      <c r="M18" s="4"/>
      <c r="N18" s="16">
        <f>E18+L18+M18</f>
        <v>380691</v>
      </c>
      <c r="O18" s="39">
        <v>15.400537999999999</v>
      </c>
      <c r="P18" s="16">
        <f>+ROUND(N18*O18/100,0)+1</f>
        <v>58629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4</v>
      </c>
      <c r="H21" s="30">
        <v>105.75</v>
      </c>
      <c r="I21" s="4">
        <v>2</v>
      </c>
      <c r="J21" s="4">
        <v>110</v>
      </c>
      <c r="K21" s="4"/>
      <c r="L21" s="16">
        <v>92940</v>
      </c>
      <c r="M21" s="4"/>
      <c r="N21" s="16">
        <f t="shared" si="2"/>
        <v>92940</v>
      </c>
      <c r="O21" s="39">
        <v>15.400537999999999</v>
      </c>
      <c r="P21" s="16">
        <f t="shared" si="1"/>
        <v>14313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1</v>
      </c>
      <c r="H22" s="30">
        <v>70.3</v>
      </c>
      <c r="I22" s="4">
        <v>2</v>
      </c>
      <c r="J22" s="4">
        <v>84</v>
      </c>
      <c r="K22" s="4"/>
      <c r="L22" s="16">
        <v>11810</v>
      </c>
      <c r="M22" s="30"/>
      <c r="N22" s="16">
        <f t="shared" si="2"/>
        <v>11810</v>
      </c>
      <c r="O22" s="39">
        <v>15.400537999999999</v>
      </c>
      <c r="P22" s="16">
        <f t="shared" si="1"/>
        <v>1819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9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31.5</v>
      </c>
      <c r="I31" s="4">
        <v>2</v>
      </c>
      <c r="J31" s="4">
        <v>220</v>
      </c>
      <c r="K31" s="4"/>
      <c r="L31" s="16">
        <v>27720</v>
      </c>
      <c r="M31" s="4"/>
      <c r="N31" s="16">
        <f t="shared" si="2"/>
        <v>27720</v>
      </c>
      <c r="O31" s="39">
        <v>15.400537999999999</v>
      </c>
      <c r="P31" s="16">
        <f t="shared" si="1"/>
        <v>4269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1</v>
      </c>
      <c r="H32" s="30">
        <v>41</v>
      </c>
      <c r="I32" s="4">
        <v>2</v>
      </c>
      <c r="J32" s="4">
        <v>93</v>
      </c>
      <c r="K32" s="4"/>
      <c r="L32" s="16">
        <v>7626</v>
      </c>
      <c r="M32" s="30"/>
      <c r="N32" s="16">
        <f t="shared" si="2"/>
        <v>7626</v>
      </c>
      <c r="O32" s="39">
        <v>15.400537999999999</v>
      </c>
      <c r="P32" s="16">
        <f t="shared" si="1"/>
        <v>1174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61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520787</v>
      </c>
      <c r="M41" s="10">
        <f t="shared" si="3"/>
        <v>0</v>
      </c>
      <c r="N41" s="15">
        <f t="shared" si="3"/>
        <v>520787</v>
      </c>
      <c r="O41" s="19" t="s">
        <v>53</v>
      </c>
      <c r="P41" s="15">
        <f t="shared" si="3"/>
        <v>80204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7" t="s">
        <v>51</v>
      </c>
      <c r="D2" s="47"/>
      <c r="E2" s="47"/>
      <c r="F2" s="47"/>
      <c r="G2" s="47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7"/>
      <c r="D3" s="47"/>
      <c r="E3" s="47"/>
      <c r="F3" s="47"/>
      <c r="G3" s="47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3" t="s">
        <v>0</v>
      </c>
      <c r="B5" s="43" t="s">
        <v>1</v>
      </c>
      <c r="C5" s="43" t="s">
        <v>36</v>
      </c>
      <c r="D5" s="43" t="s">
        <v>37</v>
      </c>
      <c r="E5" s="48" t="s">
        <v>38</v>
      </c>
      <c r="F5" s="43" t="s">
        <v>39</v>
      </c>
      <c r="G5" s="43" t="s">
        <v>40</v>
      </c>
      <c r="H5" s="43" t="s">
        <v>41</v>
      </c>
      <c r="I5" s="43" t="s">
        <v>42</v>
      </c>
      <c r="J5" s="43" t="s">
        <v>43</v>
      </c>
      <c r="K5" s="43" t="s">
        <v>44</v>
      </c>
      <c r="L5" s="43" t="s">
        <v>45</v>
      </c>
      <c r="M5" s="48" t="s">
        <v>46</v>
      </c>
      <c r="N5" s="48" t="s">
        <v>47</v>
      </c>
      <c r="O5" s="43" t="s">
        <v>56</v>
      </c>
      <c r="P5" s="45" t="s">
        <v>58</v>
      </c>
    </row>
    <row r="6" spans="1:16" ht="236.25" customHeight="1">
      <c r="A6" s="44"/>
      <c r="B6" s="44"/>
      <c r="C6" s="44"/>
      <c r="D6" s="44"/>
      <c r="E6" s="49"/>
      <c r="F6" s="44"/>
      <c r="G6" s="44"/>
      <c r="H6" s="44"/>
      <c r="I6" s="44"/>
      <c r="J6" s="44"/>
      <c r="K6" s="44"/>
      <c r="L6" s="44"/>
      <c r="M6" s="49"/>
      <c r="N6" s="49"/>
      <c r="O6" s="44"/>
      <c r="P6" s="46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13200</v>
      </c>
      <c r="N13" s="16">
        <f t="shared" si="0"/>
        <v>13200</v>
      </c>
      <c r="O13" s="40">
        <v>10.987783800000001</v>
      </c>
      <c r="P13" s="16">
        <f t="shared" si="1"/>
        <v>1450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5460</v>
      </c>
      <c r="N15" s="16">
        <f t="shared" si="0"/>
        <v>5460</v>
      </c>
      <c r="O15" s="40">
        <v>10.987783800000001</v>
      </c>
      <c r="P15" s="16">
        <f t="shared" si="1"/>
        <v>600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264000</v>
      </c>
      <c r="N17" s="16">
        <f t="shared" si="0"/>
        <v>264000</v>
      </c>
      <c r="O17" s="40">
        <v>10.987783800000001</v>
      </c>
      <c r="P17" s="16">
        <f t="shared" si="1"/>
        <v>29008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567220</v>
      </c>
      <c r="N19" s="16">
        <f t="shared" si="0"/>
        <v>567220</v>
      </c>
      <c r="O19" s="40">
        <v>10.987783800000001</v>
      </c>
      <c r="P19" s="16">
        <f>ROUND(N19*O19/100,0)</f>
        <v>62325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111723</v>
      </c>
      <c r="N22" s="16">
        <f t="shared" si="0"/>
        <v>111723</v>
      </c>
      <c r="O22" s="40">
        <v>10.987783800000001</v>
      </c>
      <c r="P22" s="16">
        <f t="shared" si="1"/>
        <v>12276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104400</v>
      </c>
      <c r="N23" s="16">
        <f t="shared" si="0"/>
        <v>104400</v>
      </c>
      <c r="O23" s="40">
        <v>10.987783800000001</v>
      </c>
      <c r="P23" s="16">
        <f t="shared" si="1"/>
        <v>11471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612012</v>
      </c>
      <c r="N25" s="16">
        <f t="shared" si="0"/>
        <v>612012</v>
      </c>
      <c r="O25" s="40">
        <v>10.987783800000001</v>
      </c>
      <c r="P25" s="16">
        <f t="shared" si="1"/>
        <v>67247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225507</v>
      </c>
      <c r="N27" s="16">
        <f t="shared" si="0"/>
        <v>225507</v>
      </c>
      <c r="O27" s="40">
        <v>10.987783800000001</v>
      </c>
      <c r="P27" s="16">
        <f>ROUND(N27*O27/100,0)</f>
        <v>24778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115200</v>
      </c>
      <c r="N31" s="16">
        <f t="shared" si="0"/>
        <v>115200</v>
      </c>
      <c r="O31" s="40">
        <v>10.987783800000001</v>
      </c>
      <c r="P31" s="16">
        <f t="shared" si="1"/>
        <v>12658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3377388</v>
      </c>
      <c r="N36" s="16">
        <f t="shared" si="0"/>
        <v>3377388</v>
      </c>
      <c r="O36" s="40">
        <v>10.987783800000001</v>
      </c>
      <c r="P36" s="16">
        <f t="shared" si="1"/>
        <v>371100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6385200</v>
      </c>
      <c r="N37" s="16">
        <f t="shared" si="0"/>
        <v>6385200</v>
      </c>
      <c r="O37" s="40">
        <v>10.987783800000001</v>
      </c>
      <c r="P37" s="16">
        <f t="shared" si="1"/>
        <v>701592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39770</v>
      </c>
      <c r="N38" s="16">
        <f t="shared" si="0"/>
        <v>39770</v>
      </c>
      <c r="O38" s="40">
        <v>10.987783800000001</v>
      </c>
      <c r="P38" s="16">
        <f t="shared" si="1"/>
        <v>4370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11821080</v>
      </c>
      <c r="N41" s="15">
        <f t="shared" si="2"/>
        <v>11821080</v>
      </c>
      <c r="O41" s="19" t="s">
        <v>53</v>
      </c>
      <c r="P41" s="15">
        <f t="shared" si="2"/>
        <v>1298875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J41"/>
  <sheetViews>
    <sheetView tabSelected="1" view="pageBreakPreview" zoomScale="80" zoomScaleNormal="60" zoomScaleSheetLayoutView="80" workbookViewId="0">
      <selection activeCell="B4" sqref="B4"/>
    </sheetView>
  </sheetViews>
  <sheetFormatPr defaultRowHeight="15"/>
  <cols>
    <col min="1" max="1" width="7" customWidth="1"/>
    <col min="2" max="2" width="37" customWidth="1"/>
    <col min="3" max="3" width="31.5703125" customWidth="1"/>
    <col min="4" max="4" width="33" customWidth="1"/>
    <col min="5" max="5" width="34.5703125" customWidth="1"/>
    <col min="6" max="6" width="33.42578125" customWidth="1"/>
    <col min="7" max="7" width="32.7109375" customWidth="1"/>
    <col min="8" max="8" width="1.42578125" style="34" customWidth="1"/>
    <col min="9" max="9" width="19.140625" style="34" customWidth="1"/>
  </cols>
  <sheetData>
    <row r="2" spans="1:10" ht="15" customHeight="1">
      <c r="A2" s="1"/>
      <c r="B2" s="1"/>
      <c r="C2" s="1"/>
      <c r="D2" s="1"/>
      <c r="E2" s="1"/>
      <c r="F2" s="1"/>
      <c r="G2" s="33"/>
    </row>
    <row r="3" spans="1:10" ht="47.25" customHeight="1">
      <c r="A3" s="1"/>
      <c r="B3" s="52" t="s">
        <v>65</v>
      </c>
      <c r="C3" s="52"/>
      <c r="D3" s="52"/>
      <c r="E3" s="52"/>
      <c r="F3" s="52"/>
      <c r="G3" s="52"/>
      <c r="H3" s="13"/>
      <c r="I3" s="13"/>
      <c r="J3" s="13"/>
    </row>
    <row r="4" spans="1:10">
      <c r="A4" s="1"/>
      <c r="B4" s="13"/>
      <c r="C4" s="13"/>
      <c r="D4" s="13"/>
      <c r="E4" s="13"/>
      <c r="F4" s="13"/>
      <c r="G4" s="13"/>
      <c r="H4" s="13"/>
      <c r="I4" s="13"/>
      <c r="J4" s="13"/>
    </row>
    <row r="5" spans="1:10" ht="15" customHeight="1">
      <c r="A5" s="43" t="s">
        <v>0</v>
      </c>
      <c r="B5" s="43" t="s">
        <v>1</v>
      </c>
      <c r="C5" s="50" t="s">
        <v>61</v>
      </c>
      <c r="D5" s="50" t="s">
        <v>62</v>
      </c>
      <c r="E5" s="50" t="s">
        <v>63</v>
      </c>
      <c r="F5" s="50" t="s">
        <v>64</v>
      </c>
      <c r="G5" s="50" t="s">
        <v>60</v>
      </c>
      <c r="H5" s="51"/>
      <c r="I5" s="51"/>
    </row>
    <row r="6" spans="1:10" ht="191.25" customHeight="1">
      <c r="A6" s="44"/>
      <c r="B6" s="44"/>
      <c r="C6" s="50"/>
      <c r="D6" s="50"/>
      <c r="E6" s="50"/>
      <c r="F6" s="50"/>
      <c r="G6" s="50"/>
      <c r="H6" s="51"/>
      <c r="I6" s="51"/>
    </row>
    <row r="7" spans="1:10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59</v>
      </c>
      <c r="H7" s="35"/>
      <c r="I7" s="35"/>
    </row>
    <row r="8" spans="1:10">
      <c r="A8" s="4">
        <v>1</v>
      </c>
      <c r="B8" s="5" t="s">
        <v>2</v>
      </c>
      <c r="C8" s="20">
        <f>'подраздел 0701'!P8</f>
        <v>5593</v>
      </c>
      <c r="D8" s="20">
        <f>'подраздел 0702'!P8</f>
        <v>62106</v>
      </c>
      <c r="E8" s="20">
        <f>'подраздел 0703'!P8</f>
        <v>0</v>
      </c>
      <c r="F8" s="20">
        <f>'подраздел 1003'!P8</f>
        <v>0</v>
      </c>
      <c r="G8" s="16">
        <f>C8+D8+E8+F8</f>
        <v>67699</v>
      </c>
      <c r="H8" s="36"/>
      <c r="I8" s="36"/>
      <c r="J8" s="42"/>
    </row>
    <row r="9" spans="1:10">
      <c r="A9" s="4">
        <v>2</v>
      </c>
      <c r="B9" s="5" t="s">
        <v>3</v>
      </c>
      <c r="C9" s="20">
        <f>'подраздел 0701'!P9</f>
        <v>0</v>
      </c>
      <c r="D9" s="20">
        <f>'подраздел 0702'!P9</f>
        <v>38770</v>
      </c>
      <c r="E9" s="20">
        <f>'подраздел 0703'!P9</f>
        <v>0</v>
      </c>
      <c r="F9" s="20">
        <f>'подраздел 1003'!P9</f>
        <v>0</v>
      </c>
      <c r="G9" s="16">
        <f t="shared" ref="G9:G40" si="0">C9+D9+E9+F9</f>
        <v>38770</v>
      </c>
      <c r="H9" s="36"/>
      <c r="I9" s="36"/>
      <c r="J9" s="42"/>
    </row>
    <row r="10" spans="1:10">
      <c r="A10" s="4">
        <v>3</v>
      </c>
      <c r="B10" s="6" t="s">
        <v>4</v>
      </c>
      <c r="C10" s="20">
        <f>'подраздел 0701'!P10</f>
        <v>0</v>
      </c>
      <c r="D10" s="20">
        <f>'подраздел 0702'!P10</f>
        <v>28186</v>
      </c>
      <c r="E10" s="20">
        <f>'подраздел 0703'!P10</f>
        <v>0</v>
      </c>
      <c r="F10" s="20">
        <f>'подраздел 1003'!P10</f>
        <v>0</v>
      </c>
      <c r="G10" s="16">
        <f t="shared" si="0"/>
        <v>28186</v>
      </c>
      <c r="H10" s="36"/>
      <c r="I10" s="36"/>
      <c r="J10" s="42"/>
    </row>
    <row r="11" spans="1:10">
      <c r="A11" s="4">
        <v>4</v>
      </c>
      <c r="B11" s="6" t="s">
        <v>5</v>
      </c>
      <c r="C11" s="20">
        <f>'подраздел 0701'!P11</f>
        <v>0</v>
      </c>
      <c r="D11" s="20">
        <f>'подраздел 0702'!P11</f>
        <v>183753</v>
      </c>
      <c r="E11" s="20">
        <f>'подраздел 0703'!P11</f>
        <v>0</v>
      </c>
      <c r="F11" s="20">
        <f>'подраздел 1003'!P11</f>
        <v>0</v>
      </c>
      <c r="G11" s="16">
        <f t="shared" si="0"/>
        <v>183753</v>
      </c>
      <c r="H11" s="36"/>
      <c r="I11" s="36"/>
      <c r="J11" s="42"/>
    </row>
    <row r="12" spans="1:10">
      <c r="A12" s="4">
        <v>5</v>
      </c>
      <c r="B12" s="6" t="s">
        <v>6</v>
      </c>
      <c r="C12" s="20">
        <f>'подраздел 0701'!P12</f>
        <v>0</v>
      </c>
      <c r="D12" s="20">
        <f>'подраздел 0702'!P12</f>
        <v>32536</v>
      </c>
      <c r="E12" s="20">
        <f>'подраздел 0703'!P12</f>
        <v>0</v>
      </c>
      <c r="F12" s="20">
        <f>'подраздел 1003'!P12</f>
        <v>0</v>
      </c>
      <c r="G12" s="16">
        <f t="shared" si="0"/>
        <v>32536</v>
      </c>
      <c r="H12" s="36"/>
      <c r="I12" s="36"/>
      <c r="J12" s="42"/>
    </row>
    <row r="13" spans="1:10">
      <c r="A13" s="4">
        <v>6</v>
      </c>
      <c r="B13" s="6" t="s">
        <v>7</v>
      </c>
      <c r="C13" s="20">
        <f>'подраздел 0701'!P13</f>
        <v>0</v>
      </c>
      <c r="D13" s="20">
        <f>'подраздел 0702'!P13</f>
        <v>302644</v>
      </c>
      <c r="E13" s="20">
        <f>'подраздел 0703'!P13</f>
        <v>0</v>
      </c>
      <c r="F13" s="20">
        <f>'подраздел 1003'!P13</f>
        <v>1450</v>
      </c>
      <c r="G13" s="16">
        <f t="shared" si="0"/>
        <v>304094</v>
      </c>
      <c r="H13" s="36"/>
      <c r="I13" s="36"/>
      <c r="J13" s="42"/>
    </row>
    <row r="14" spans="1:10">
      <c r="A14" s="4">
        <v>7</v>
      </c>
      <c r="B14" s="6" t="s">
        <v>8</v>
      </c>
      <c r="C14" s="20">
        <f>'подраздел 0701'!P14</f>
        <v>2264</v>
      </c>
      <c r="D14" s="20">
        <f>'подраздел 0702'!P14</f>
        <v>149529</v>
      </c>
      <c r="E14" s="20">
        <f>'подраздел 0703'!P14</f>
        <v>0</v>
      </c>
      <c r="F14" s="20">
        <f>'подраздел 1003'!P14</f>
        <v>0</v>
      </c>
      <c r="G14" s="16">
        <f t="shared" si="0"/>
        <v>151793</v>
      </c>
      <c r="H14" s="36"/>
      <c r="I14" s="36"/>
      <c r="J14" s="42"/>
    </row>
    <row r="15" spans="1:10">
      <c r="A15" s="4">
        <v>8</v>
      </c>
      <c r="B15" s="6" t="s">
        <v>9</v>
      </c>
      <c r="C15" s="20">
        <f>'подраздел 0701'!P15</f>
        <v>2899</v>
      </c>
      <c r="D15" s="20">
        <f>'подраздел 0702'!P15</f>
        <v>54573</v>
      </c>
      <c r="E15" s="20">
        <f>'подраздел 0703'!P15</f>
        <v>0</v>
      </c>
      <c r="F15" s="20">
        <f>'подраздел 1003'!P15</f>
        <v>600</v>
      </c>
      <c r="G15" s="16">
        <f t="shared" si="0"/>
        <v>58072</v>
      </c>
      <c r="H15" s="36"/>
      <c r="I15" s="36"/>
      <c r="J15" s="42"/>
    </row>
    <row r="16" spans="1:10">
      <c r="A16" s="4">
        <v>9</v>
      </c>
      <c r="B16" s="6" t="s">
        <v>10</v>
      </c>
      <c r="C16" s="20">
        <f>'подраздел 0701'!P16</f>
        <v>0</v>
      </c>
      <c r="D16" s="20">
        <f>'подраздел 0702'!P16</f>
        <v>57962</v>
      </c>
      <c r="E16" s="20">
        <f>'подраздел 0703'!P16</f>
        <v>0</v>
      </c>
      <c r="F16" s="20">
        <f>'подраздел 1003'!P16</f>
        <v>0</v>
      </c>
      <c r="G16" s="16">
        <f t="shared" si="0"/>
        <v>57962</v>
      </c>
      <c r="H16" s="36"/>
      <c r="I16" s="36"/>
      <c r="J16" s="42"/>
    </row>
    <row r="17" spans="1:10">
      <c r="A17" s="4">
        <v>10</v>
      </c>
      <c r="B17" s="6" t="s">
        <v>11</v>
      </c>
      <c r="C17" s="20">
        <f>'подраздел 0701'!P17</f>
        <v>1365</v>
      </c>
      <c r="D17" s="20">
        <f>'подраздел 0702'!P17</f>
        <v>172391</v>
      </c>
      <c r="E17" s="20">
        <f>'подраздел 0703'!P17</f>
        <v>0</v>
      </c>
      <c r="F17" s="20">
        <f>'подраздел 1003'!P17</f>
        <v>29008</v>
      </c>
      <c r="G17" s="16">
        <f t="shared" si="0"/>
        <v>202764</v>
      </c>
      <c r="H17" s="36"/>
      <c r="I17" s="36"/>
      <c r="J17" s="42"/>
    </row>
    <row r="18" spans="1:10">
      <c r="A18" s="4">
        <v>11</v>
      </c>
      <c r="B18" s="6" t="s">
        <v>12</v>
      </c>
      <c r="C18" s="20">
        <f>'подраздел 0701'!P18</f>
        <v>47572</v>
      </c>
      <c r="D18" s="20">
        <f>'подраздел 0702'!P18</f>
        <v>531786</v>
      </c>
      <c r="E18" s="20">
        <f>'подраздел 0703'!P18</f>
        <v>58629</v>
      </c>
      <c r="F18" s="20">
        <f>'подраздел 1003'!P18</f>
        <v>0</v>
      </c>
      <c r="G18" s="16">
        <f t="shared" si="0"/>
        <v>637987</v>
      </c>
      <c r="H18" s="36"/>
      <c r="I18" s="36"/>
      <c r="J18" s="42"/>
    </row>
    <row r="19" spans="1:10">
      <c r="A19" s="4">
        <v>12</v>
      </c>
      <c r="B19" s="6" t="s">
        <v>13</v>
      </c>
      <c r="C19" s="20">
        <f>'подраздел 0701'!P19</f>
        <v>0</v>
      </c>
      <c r="D19" s="20">
        <f>'подраздел 0702'!P19</f>
        <v>45555</v>
      </c>
      <c r="E19" s="20">
        <f>'подраздел 0703'!P19</f>
        <v>0</v>
      </c>
      <c r="F19" s="20">
        <f>'подраздел 1003'!P19</f>
        <v>62325</v>
      </c>
      <c r="G19" s="16">
        <f t="shared" si="0"/>
        <v>107880</v>
      </c>
      <c r="H19" s="36"/>
      <c r="I19" s="36"/>
      <c r="J19" s="42"/>
    </row>
    <row r="20" spans="1:10">
      <c r="A20" s="4">
        <v>13</v>
      </c>
      <c r="B20" s="6" t="s">
        <v>14</v>
      </c>
      <c r="C20" s="20">
        <f>'подраздел 0701'!P20</f>
        <v>0</v>
      </c>
      <c r="D20" s="20">
        <f>'подраздел 0702'!P20</f>
        <v>362575</v>
      </c>
      <c r="E20" s="20">
        <f>'подраздел 0703'!P20</f>
        <v>0</v>
      </c>
      <c r="F20" s="20">
        <f>'подраздел 1003'!P20</f>
        <v>0</v>
      </c>
      <c r="G20" s="16">
        <f t="shared" si="0"/>
        <v>362575</v>
      </c>
      <c r="H20" s="36"/>
      <c r="I20" s="36"/>
      <c r="J20" s="42"/>
    </row>
    <row r="21" spans="1:10">
      <c r="A21" s="4">
        <v>14</v>
      </c>
      <c r="B21" s="6" t="s">
        <v>15</v>
      </c>
      <c r="C21" s="20">
        <f>'подраздел 0701'!P21</f>
        <v>0</v>
      </c>
      <c r="D21" s="20">
        <f>'подраздел 0702'!P21</f>
        <v>99075</v>
      </c>
      <c r="E21" s="20">
        <f>'подраздел 0703'!P21</f>
        <v>14313</v>
      </c>
      <c r="F21" s="20">
        <f>'подраздел 1003'!P21</f>
        <v>0</v>
      </c>
      <c r="G21" s="16">
        <f t="shared" si="0"/>
        <v>113388</v>
      </c>
      <c r="H21" s="36"/>
      <c r="I21" s="36"/>
      <c r="J21" s="42"/>
    </row>
    <row r="22" spans="1:10">
      <c r="A22" s="4">
        <v>15</v>
      </c>
      <c r="B22" s="6" t="s">
        <v>16</v>
      </c>
      <c r="C22" s="20">
        <f>'подраздел 0701'!P22</f>
        <v>8157</v>
      </c>
      <c r="D22" s="20">
        <f>'подраздел 0702'!P22</f>
        <v>225782</v>
      </c>
      <c r="E22" s="20">
        <f>'подраздел 0703'!P22</f>
        <v>1819</v>
      </c>
      <c r="F22" s="20">
        <f>'подраздел 1003'!P22</f>
        <v>12276</v>
      </c>
      <c r="G22" s="16">
        <f t="shared" si="0"/>
        <v>248034</v>
      </c>
      <c r="H22" s="36"/>
      <c r="I22" s="36"/>
      <c r="J22" s="42"/>
    </row>
    <row r="23" spans="1:10">
      <c r="A23" s="4">
        <v>16</v>
      </c>
      <c r="B23" s="6" t="s">
        <v>17</v>
      </c>
      <c r="C23" s="20">
        <f>'подраздел 0701'!P23</f>
        <v>1042</v>
      </c>
      <c r="D23" s="20">
        <f>'подраздел 0702'!P23</f>
        <v>120191</v>
      </c>
      <c r="E23" s="20">
        <f>'подраздел 0703'!P23</f>
        <v>0</v>
      </c>
      <c r="F23" s="20">
        <f>'подраздел 1003'!P23</f>
        <v>11471</v>
      </c>
      <c r="G23" s="16">
        <f t="shared" si="0"/>
        <v>132704</v>
      </c>
      <c r="H23" s="36"/>
      <c r="I23" s="36"/>
      <c r="J23" s="42"/>
    </row>
    <row r="24" spans="1:10">
      <c r="A24" s="4">
        <v>17</v>
      </c>
      <c r="B24" s="6" t="s">
        <v>18</v>
      </c>
      <c r="C24" s="20">
        <f>'подраздел 0701'!P24</f>
        <v>13801</v>
      </c>
      <c r="D24" s="20">
        <f>'подраздел 0702'!P24</f>
        <v>289409</v>
      </c>
      <c r="E24" s="20">
        <f>'подраздел 0703'!P24</f>
        <v>0</v>
      </c>
      <c r="F24" s="20">
        <f>'подраздел 1003'!P24</f>
        <v>0</v>
      </c>
      <c r="G24" s="16">
        <f t="shared" si="0"/>
        <v>303210</v>
      </c>
      <c r="H24" s="36"/>
      <c r="I24" s="36"/>
      <c r="J24" s="42"/>
    </row>
    <row r="25" spans="1:10">
      <c r="A25" s="4">
        <v>18</v>
      </c>
      <c r="B25" s="6" t="s">
        <v>19</v>
      </c>
      <c r="C25" s="20">
        <f>'подраздел 0701'!P25</f>
        <v>0</v>
      </c>
      <c r="D25" s="20">
        <f>'подраздел 0702'!P25</f>
        <v>97563</v>
      </c>
      <c r="E25" s="20">
        <f>'подраздел 0703'!P25</f>
        <v>0</v>
      </c>
      <c r="F25" s="20">
        <f>'подраздел 1003'!P25</f>
        <v>67247</v>
      </c>
      <c r="G25" s="16">
        <f t="shared" si="0"/>
        <v>164810</v>
      </c>
      <c r="H25" s="36"/>
      <c r="I25" s="36"/>
      <c r="J25" s="42"/>
    </row>
    <row r="26" spans="1:10">
      <c r="A26" s="4">
        <v>19</v>
      </c>
      <c r="B26" s="6" t="s">
        <v>20</v>
      </c>
      <c r="C26" s="20">
        <f>'подраздел 0701'!P26</f>
        <v>0</v>
      </c>
      <c r="D26" s="20">
        <f>'подраздел 0702'!P26</f>
        <v>163397</v>
      </c>
      <c r="E26" s="20">
        <f>'подраздел 0703'!P26</f>
        <v>0</v>
      </c>
      <c r="F26" s="20">
        <f>'подраздел 1003'!P26</f>
        <v>0</v>
      </c>
      <c r="G26" s="16">
        <f t="shared" si="0"/>
        <v>163397</v>
      </c>
      <c r="H26" s="36"/>
      <c r="I26" s="36"/>
      <c r="J26" s="42"/>
    </row>
    <row r="27" spans="1:10">
      <c r="A27" s="4">
        <v>20</v>
      </c>
      <c r="B27" s="6" t="s">
        <v>21</v>
      </c>
      <c r="C27" s="20">
        <f>'подраздел 0701'!P27</f>
        <v>4056</v>
      </c>
      <c r="D27" s="20">
        <f>'подраздел 0702'!P27</f>
        <v>194830</v>
      </c>
      <c r="E27" s="20">
        <f>'подраздел 0703'!P27</f>
        <v>0</v>
      </c>
      <c r="F27" s="20">
        <f>'подраздел 1003'!P27</f>
        <v>24778</v>
      </c>
      <c r="G27" s="16">
        <f t="shared" si="0"/>
        <v>223664</v>
      </c>
      <c r="H27" s="36"/>
      <c r="I27" s="36"/>
      <c r="J27" s="42"/>
    </row>
    <row r="28" spans="1:10">
      <c r="A28" s="4">
        <v>21</v>
      </c>
      <c r="B28" s="6" t="s">
        <v>22</v>
      </c>
      <c r="C28" s="20">
        <f>'подраздел 0701'!P28</f>
        <v>0</v>
      </c>
      <c r="D28" s="20">
        <f>'подраздел 0702'!P28</f>
        <v>92873</v>
      </c>
      <c r="E28" s="20">
        <f>'подраздел 0703'!P28</f>
        <v>0</v>
      </c>
      <c r="F28" s="20">
        <f>'подраздел 1003'!P28</f>
        <v>0</v>
      </c>
      <c r="G28" s="16">
        <f t="shared" si="0"/>
        <v>92873</v>
      </c>
      <c r="H28" s="36"/>
      <c r="I28" s="36"/>
      <c r="J28" s="42"/>
    </row>
    <row r="29" spans="1:10">
      <c r="A29" s="4">
        <v>22</v>
      </c>
      <c r="B29" s="6" t="s">
        <v>23</v>
      </c>
      <c r="C29" s="20">
        <f>'подраздел 0701'!P29</f>
        <v>0</v>
      </c>
      <c r="D29" s="20">
        <f>'подраздел 0702'!P29</f>
        <v>140411</v>
      </c>
      <c r="E29" s="20">
        <f>'подраздел 0703'!P29</f>
        <v>0</v>
      </c>
      <c r="F29" s="20">
        <f>'подраздел 1003'!P29</f>
        <v>0</v>
      </c>
      <c r="G29" s="16">
        <f t="shared" si="0"/>
        <v>140411</v>
      </c>
      <c r="H29" s="36"/>
      <c r="I29" s="36"/>
      <c r="J29" s="42"/>
    </row>
    <row r="30" spans="1:10">
      <c r="A30" s="4">
        <v>23</v>
      </c>
      <c r="B30" s="6" t="s">
        <v>24</v>
      </c>
      <c r="C30" s="20">
        <f>'подраздел 0701'!P30</f>
        <v>9063</v>
      </c>
      <c r="D30" s="20">
        <f>'подраздел 0702'!P30</f>
        <v>157229</v>
      </c>
      <c r="E30" s="20">
        <f>'подраздел 0703'!P30</f>
        <v>0</v>
      </c>
      <c r="F30" s="20">
        <f>'подраздел 1003'!P30</f>
        <v>0</v>
      </c>
      <c r="G30" s="16">
        <f t="shared" si="0"/>
        <v>166292</v>
      </c>
      <c r="H30" s="36"/>
      <c r="I30" s="36"/>
      <c r="J30" s="42"/>
    </row>
    <row r="31" spans="1:10">
      <c r="A31" s="4">
        <v>24</v>
      </c>
      <c r="B31" s="6" t="s">
        <v>25</v>
      </c>
      <c r="C31" s="20">
        <f>'подраздел 0701'!P31</f>
        <v>0</v>
      </c>
      <c r="D31" s="20">
        <f>'подраздел 0702'!P31</f>
        <v>102797</v>
      </c>
      <c r="E31" s="20">
        <f>'подраздел 0703'!P31</f>
        <v>4269</v>
      </c>
      <c r="F31" s="20">
        <f>'подраздел 1003'!P31</f>
        <v>12658</v>
      </c>
      <c r="G31" s="16">
        <f t="shared" si="0"/>
        <v>119724</v>
      </c>
      <c r="H31" s="36"/>
      <c r="I31" s="36"/>
      <c r="J31" s="42"/>
    </row>
    <row r="32" spans="1:10">
      <c r="A32" s="4">
        <v>25</v>
      </c>
      <c r="B32" s="6" t="s">
        <v>26</v>
      </c>
      <c r="C32" s="20">
        <f>'подраздел 0701'!P32</f>
        <v>1137</v>
      </c>
      <c r="D32" s="20">
        <f>'подраздел 0702'!P32</f>
        <v>152710</v>
      </c>
      <c r="E32" s="20">
        <f>'подраздел 0703'!P32</f>
        <v>1174</v>
      </c>
      <c r="F32" s="20">
        <f>'подраздел 1003'!P32</f>
        <v>0</v>
      </c>
      <c r="G32" s="16">
        <f t="shared" si="0"/>
        <v>155021</v>
      </c>
      <c r="H32" s="36"/>
      <c r="I32" s="36"/>
      <c r="J32" s="42"/>
    </row>
    <row r="33" spans="1:10">
      <c r="A33" s="4">
        <v>26</v>
      </c>
      <c r="B33" s="6" t="s">
        <v>27</v>
      </c>
      <c r="C33" s="20">
        <f>'подраздел 0701'!P33</f>
        <v>0</v>
      </c>
      <c r="D33" s="20">
        <f>'подраздел 0702'!P33</f>
        <v>78380</v>
      </c>
      <c r="E33" s="20">
        <f>'подраздел 0703'!P33</f>
        <v>0</v>
      </c>
      <c r="F33" s="20">
        <f>'подраздел 1003'!P33</f>
        <v>0</v>
      </c>
      <c r="G33" s="16">
        <f t="shared" si="0"/>
        <v>78380</v>
      </c>
      <c r="H33" s="36"/>
      <c r="I33" s="36"/>
      <c r="J33" s="42"/>
    </row>
    <row r="34" spans="1:10">
      <c r="A34" s="4">
        <v>27</v>
      </c>
      <c r="B34" s="6" t="s">
        <v>28</v>
      </c>
      <c r="C34" s="20">
        <f>'подраздел 0701'!P34</f>
        <v>0</v>
      </c>
      <c r="D34" s="20">
        <f>'подраздел 0702'!P34</f>
        <v>7989</v>
      </c>
      <c r="E34" s="20">
        <f>'подраздел 0703'!P34</f>
        <v>0</v>
      </c>
      <c r="F34" s="20">
        <f>'подраздел 1003'!P34</f>
        <v>0</v>
      </c>
      <c r="G34" s="16">
        <f t="shared" si="0"/>
        <v>7989</v>
      </c>
      <c r="H34" s="36"/>
      <c r="I34" s="36"/>
      <c r="J34" s="42"/>
    </row>
    <row r="35" spans="1:10">
      <c r="A35" s="4">
        <v>28</v>
      </c>
      <c r="B35" s="6" t="s">
        <v>29</v>
      </c>
      <c r="C35" s="20">
        <f>'подраздел 0701'!P35</f>
        <v>0</v>
      </c>
      <c r="D35" s="20">
        <f>'подраздел 0702'!P35</f>
        <v>121974</v>
      </c>
      <c r="E35" s="20">
        <f>'подраздел 0703'!P35</f>
        <v>0</v>
      </c>
      <c r="F35" s="20">
        <f>'подраздел 1003'!P35</f>
        <v>0</v>
      </c>
      <c r="G35" s="16">
        <f t="shared" si="0"/>
        <v>121974</v>
      </c>
      <c r="H35" s="36"/>
      <c r="I35" s="36"/>
      <c r="J35" s="42"/>
    </row>
    <row r="36" spans="1:10">
      <c r="A36" s="4">
        <v>29</v>
      </c>
      <c r="B36" s="6" t="s">
        <v>30</v>
      </c>
      <c r="C36" s="20">
        <f>'подраздел 0701'!P36</f>
        <v>0</v>
      </c>
      <c r="D36" s="20">
        <f>'подраздел 0702'!P36</f>
        <v>0</v>
      </c>
      <c r="E36" s="20">
        <f>'подраздел 0703'!P36</f>
        <v>0</v>
      </c>
      <c r="F36" s="20">
        <f>'подраздел 1003'!P36</f>
        <v>371100</v>
      </c>
      <c r="G36" s="16">
        <f t="shared" si="0"/>
        <v>371100</v>
      </c>
      <c r="H36" s="36"/>
      <c r="I36" s="36"/>
      <c r="J36" s="42"/>
    </row>
    <row r="37" spans="1:10">
      <c r="A37" s="4">
        <v>30</v>
      </c>
      <c r="B37" s="12" t="s">
        <v>31</v>
      </c>
      <c r="C37" s="41">
        <f>'подраздел 0701'!P37</f>
        <v>0</v>
      </c>
      <c r="D37" s="20">
        <f>'подраздел 0702'!P37</f>
        <v>0</v>
      </c>
      <c r="E37" s="20">
        <f>'подраздел 0703'!P37</f>
        <v>0</v>
      </c>
      <c r="F37" s="20">
        <f>'подраздел 1003'!P37</f>
        <v>701592</v>
      </c>
      <c r="G37" s="16">
        <f t="shared" si="0"/>
        <v>701592</v>
      </c>
      <c r="H37" s="36"/>
      <c r="I37" s="36"/>
      <c r="J37" s="42"/>
    </row>
    <row r="38" spans="1:10">
      <c r="A38" s="4">
        <v>31</v>
      </c>
      <c r="B38" s="6" t="s">
        <v>32</v>
      </c>
      <c r="C38" s="20">
        <f>'подраздел 0701'!P38</f>
        <v>0</v>
      </c>
      <c r="D38" s="20">
        <f>'подраздел 0702'!P38</f>
        <v>0</v>
      </c>
      <c r="E38" s="20">
        <f>'подраздел 0703'!P38</f>
        <v>0</v>
      </c>
      <c r="F38" s="20">
        <f>'подраздел 1003'!P38</f>
        <v>4370</v>
      </c>
      <c r="G38" s="16">
        <f t="shared" si="0"/>
        <v>4370</v>
      </c>
      <c r="H38" s="36"/>
      <c r="I38" s="36"/>
      <c r="J38" s="42"/>
    </row>
    <row r="39" spans="1:10">
      <c r="A39" s="4">
        <v>32</v>
      </c>
      <c r="B39" s="6" t="s">
        <v>33</v>
      </c>
      <c r="C39" s="20">
        <f>'подраздел 0701'!P39</f>
        <v>0</v>
      </c>
      <c r="D39" s="20">
        <f>'подраздел 0702'!P39</f>
        <v>0</v>
      </c>
      <c r="E39" s="20">
        <f>'подраздел 0703'!P39</f>
        <v>0</v>
      </c>
      <c r="F39" s="20">
        <f>'подраздел 1003'!P39</f>
        <v>0</v>
      </c>
      <c r="G39" s="16">
        <f t="shared" si="0"/>
        <v>0</v>
      </c>
      <c r="H39" s="36"/>
      <c r="I39" s="36"/>
      <c r="J39" s="42"/>
    </row>
    <row r="40" spans="1:10">
      <c r="A40" s="4">
        <v>33</v>
      </c>
      <c r="B40" s="6" t="s">
        <v>34</v>
      </c>
      <c r="C40" s="20">
        <f>'подраздел 0701'!P40</f>
        <v>0</v>
      </c>
      <c r="D40" s="20">
        <f>'подраздел 0702'!P40</f>
        <v>0</v>
      </c>
      <c r="E40" s="20">
        <f>'подраздел 0703'!P40</f>
        <v>0</v>
      </c>
      <c r="F40" s="20">
        <f>'подраздел 1003'!P40</f>
        <v>0</v>
      </c>
      <c r="G40" s="16">
        <f t="shared" si="0"/>
        <v>0</v>
      </c>
      <c r="H40" s="36"/>
      <c r="I40" s="36"/>
      <c r="J40" s="42"/>
    </row>
    <row r="41" spans="1:10" s="8" customFormat="1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96949</v>
      </c>
      <c r="D41" s="15">
        <f t="shared" si="1"/>
        <v>4066976</v>
      </c>
      <c r="E41" s="15">
        <f t="shared" si="1"/>
        <v>80204</v>
      </c>
      <c r="F41" s="15">
        <f t="shared" si="1"/>
        <v>1298875</v>
      </c>
      <c r="G41" s="15">
        <f t="shared" si="1"/>
        <v>5543004</v>
      </c>
      <c r="H41" s="37"/>
      <c r="I41" s="37"/>
      <c r="J41" s="42"/>
    </row>
  </sheetData>
  <mergeCells count="10">
    <mergeCell ref="G5:G6"/>
    <mergeCell ref="H5:H6"/>
    <mergeCell ref="I5:I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2022-10-12T14:09:21Z</dcterms:modified>
</cp:coreProperties>
</file>