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15075" windowHeight="10785"/>
  </bookViews>
  <sheets>
    <sheet name="R3020" sheetId="20" r:id="rId1"/>
  </sheets>
  <definedNames>
    <definedName name="_xlnm.Print_Area" localSheetId="0">'R3020'!$A$1:$P$44</definedName>
  </definedNames>
  <calcPr calcId="125725"/>
</workbook>
</file>

<file path=xl/calcChain.xml><?xml version="1.0" encoding="utf-8"?>
<calcChain xmlns="http://schemas.openxmlformats.org/spreadsheetml/2006/main">
  <c r="R43" i="20"/>
  <c r="R37"/>
  <c r="P42"/>
  <c r="P41"/>
  <c r="P40"/>
  <c r="P39"/>
  <c r="P38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G44"/>
  <c r="G43" s="1"/>
  <c r="F44"/>
  <c r="F42" s="1"/>
  <c r="J43"/>
  <c r="H43"/>
  <c r="F43"/>
  <c r="E43"/>
  <c r="D43"/>
  <c r="C43"/>
  <c r="H42"/>
  <c r="B42"/>
  <c r="I41"/>
  <c r="H41"/>
  <c r="G41"/>
  <c r="F41"/>
  <c r="B41"/>
  <c r="H40"/>
  <c r="F40"/>
  <c r="B40"/>
  <c r="H39"/>
  <c r="G39"/>
  <c r="F39"/>
  <c r="B39"/>
  <c r="H38"/>
  <c r="F38"/>
  <c r="B38"/>
  <c r="J37"/>
  <c r="J44" s="1"/>
  <c r="H37"/>
  <c r="G37"/>
  <c r="F37"/>
  <c r="E37"/>
  <c r="D37"/>
  <c r="C37"/>
  <c r="B37"/>
  <c r="H36"/>
  <c r="G36"/>
  <c r="F36"/>
  <c r="H35"/>
  <c r="I35" s="1"/>
  <c r="G35"/>
  <c r="F35"/>
  <c r="H34"/>
  <c r="G34"/>
  <c r="F34"/>
  <c r="K33"/>
  <c r="L33" s="1"/>
  <c r="I33"/>
  <c r="H33"/>
  <c r="G33"/>
  <c r="F33"/>
  <c r="H32"/>
  <c r="G32"/>
  <c r="I32" s="1"/>
  <c r="F32"/>
  <c r="H31"/>
  <c r="G31"/>
  <c r="F31"/>
  <c r="H30"/>
  <c r="G30"/>
  <c r="F30"/>
  <c r="I30" s="1"/>
  <c r="K30" s="1"/>
  <c r="L30" s="1"/>
  <c r="H29"/>
  <c r="G29"/>
  <c r="F29"/>
  <c r="H28"/>
  <c r="F28"/>
  <c r="I27"/>
  <c r="H27"/>
  <c r="G27"/>
  <c r="F27"/>
  <c r="H26"/>
  <c r="G26"/>
  <c r="F26"/>
  <c r="K25"/>
  <c r="L25" s="1"/>
  <c r="I25"/>
  <c r="H25"/>
  <c r="G25"/>
  <c r="F25"/>
  <c r="H24"/>
  <c r="G24"/>
  <c r="F24"/>
  <c r="H23"/>
  <c r="G23"/>
  <c r="F23"/>
  <c r="K22"/>
  <c r="L22" s="1"/>
  <c r="I22"/>
  <c r="H22"/>
  <c r="G22"/>
  <c r="F22"/>
  <c r="H21"/>
  <c r="G21"/>
  <c r="F21"/>
  <c r="H20"/>
  <c r="G20"/>
  <c r="F20"/>
  <c r="H19"/>
  <c r="G19"/>
  <c r="F19"/>
  <c r="I19" s="1"/>
  <c r="H18"/>
  <c r="G18"/>
  <c r="F18"/>
  <c r="H17"/>
  <c r="G17"/>
  <c r="F17"/>
  <c r="I17" s="1"/>
  <c r="K17" s="1"/>
  <c r="L17" s="1"/>
  <c r="H16"/>
  <c r="G16"/>
  <c r="F16"/>
  <c r="H15"/>
  <c r="G15"/>
  <c r="F15"/>
  <c r="I15" s="1"/>
  <c r="K14"/>
  <c r="L14" s="1"/>
  <c r="I14"/>
  <c r="H14"/>
  <c r="G14"/>
  <c r="F14"/>
  <c r="H13"/>
  <c r="G13"/>
  <c r="F13"/>
  <c r="I13" s="1"/>
  <c r="H12"/>
  <c r="G12"/>
  <c r="F12"/>
  <c r="I11"/>
  <c r="H11"/>
  <c r="G11"/>
  <c r="F11"/>
  <c r="H10"/>
  <c r="G10"/>
  <c r="F10"/>
  <c r="H9"/>
  <c r="G9"/>
  <c r="F9"/>
  <c r="I9" s="1"/>
  <c r="I42" l="1"/>
  <c r="K42" s="1"/>
  <c r="L42" s="1"/>
  <c r="K9"/>
  <c r="L9" s="1"/>
  <c r="I36"/>
  <c r="K36" s="1"/>
  <c r="L36" s="1"/>
  <c r="I39"/>
  <c r="K39" s="1"/>
  <c r="L39" s="1"/>
  <c r="I34"/>
  <c r="I10"/>
  <c r="I23"/>
  <c r="I16"/>
  <c r="K16" s="1"/>
  <c r="L16" s="1"/>
  <c r="I18"/>
  <c r="K18" s="1"/>
  <c r="L18" s="1"/>
  <c r="I29"/>
  <c r="K29" s="1"/>
  <c r="L29" s="1"/>
  <c r="I31"/>
  <c r="B43"/>
  <c r="B44" s="1"/>
  <c r="I12"/>
  <c r="I20"/>
  <c r="E44"/>
  <c r="G42"/>
  <c r="I24"/>
  <c r="K24" s="1"/>
  <c r="L24" s="1"/>
  <c r="I26"/>
  <c r="K26" s="1"/>
  <c r="L26" s="1"/>
  <c r="G28"/>
  <c r="D44"/>
  <c r="G38"/>
  <c r="G40"/>
  <c r="I40" s="1"/>
  <c r="I21"/>
  <c r="K21" s="1"/>
  <c r="L21" s="1"/>
  <c r="I28"/>
  <c r="K28" s="1"/>
  <c r="L28" s="1"/>
  <c r="C44"/>
  <c r="I38"/>
  <c r="I43" s="1"/>
  <c r="R44"/>
  <c r="K34"/>
  <c r="L34" s="1"/>
  <c r="K13"/>
  <c r="L13" s="1"/>
  <c r="K40"/>
  <c r="L40" s="1"/>
  <c r="K15"/>
  <c r="L15" s="1"/>
  <c r="K23"/>
  <c r="L23" s="1"/>
  <c r="K20"/>
  <c r="L20" s="1"/>
  <c r="K31"/>
  <c r="L31" s="1"/>
  <c r="K35"/>
  <c r="L35" s="1"/>
  <c r="K12"/>
  <c r="L12" s="1"/>
  <c r="K38"/>
  <c r="K10"/>
  <c r="L10" s="1"/>
  <c r="K32"/>
  <c r="L32" s="1"/>
  <c r="K11"/>
  <c r="L11" s="1"/>
  <c r="K19"/>
  <c r="L19" s="1"/>
  <c r="K27"/>
  <c r="L27" s="1"/>
  <c r="K41"/>
  <c r="L41" s="1"/>
  <c r="I37" l="1"/>
  <c r="I44" s="1"/>
  <c r="L37"/>
  <c r="O43"/>
  <c r="P43"/>
  <c r="N37"/>
  <c r="P37"/>
  <c r="K37"/>
  <c r="L38"/>
  <c r="L43" s="1"/>
  <c r="L44" s="1"/>
  <c r="K43"/>
  <c r="N43"/>
  <c r="O37"/>
  <c r="O44" l="1"/>
  <c r="N44"/>
  <c r="P44"/>
  <c r="K44"/>
  <c r="I45" l="1"/>
</calcChain>
</file>

<file path=xl/sharedStrings.xml><?xml version="1.0" encoding="utf-8"?>
<sst xmlns="http://schemas.openxmlformats.org/spreadsheetml/2006/main" count="71" uniqueCount="70">
  <si>
    <t>наимонование района</t>
  </si>
  <si>
    <t>всего</t>
  </si>
  <si>
    <t>Беловский</t>
  </si>
  <si>
    <t>Б.Солдатский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</si>
  <si>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</si>
  <si>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</si>
  <si>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</si>
  <si>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</si>
  <si>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</si>
  <si>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</si>
  <si>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</si>
  <si>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</si>
  <si>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</si>
  <si>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</si>
  <si>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</si>
  <si>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Медвенский</t>
  </si>
  <si>
    <t>Мантуровский</t>
  </si>
  <si>
    <t>Обоянский</t>
  </si>
  <si>
    <t>Октябрьский</t>
  </si>
  <si>
    <t>Пристенский</t>
  </si>
  <si>
    <t>Поныровский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</si>
  <si>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</si>
  <si>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</si>
  <si>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</si>
  <si>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</si>
  <si>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</si>
  <si>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</si>
  <si>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</si>
  <si>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Черемисин-й</t>
  </si>
  <si>
    <t>Щигровский</t>
  </si>
  <si>
    <t>г.Курчатов</t>
  </si>
  <si>
    <t>г.Железногорск</t>
  </si>
  <si>
    <t>г.Курск</t>
  </si>
  <si>
    <t>г.Льгов</t>
  </si>
  <si>
    <t>г.Щигры</t>
  </si>
  <si>
    <t>ВСЕГО:</t>
  </si>
  <si>
    <t>численность детей, семьи которых имеют право на ежемесячную денежную выплату</t>
  </si>
  <si>
    <t>Всего районы</t>
  </si>
  <si>
    <t>Всего города</t>
  </si>
  <si>
    <t>размер ежемесячной денежной выплаты на ребенка который составляет</t>
  </si>
  <si>
    <t>кбк 1004 03 3 01 R3021</t>
  </si>
  <si>
    <t>кбк  1004 03 3 01 R3020</t>
  </si>
  <si>
    <t xml:space="preserve"> 50% величины прожиточного минимума для детей, установленной в Курской области</t>
  </si>
  <si>
    <t>75% величины прожиточного минимума для детей, установленной в Курской области</t>
  </si>
  <si>
    <t xml:space="preserve">величину прожиточного минимума для детей, установленной в Курской области </t>
  </si>
  <si>
    <t>в т.ч. за счет средств областного бюджета</t>
  </si>
  <si>
    <t xml:space="preserve">дополнительная потребность </t>
  </si>
  <si>
    <t xml:space="preserve">потребность                              </t>
  </si>
  <si>
    <r>
      <t>Чi</t>
    </r>
    <r>
      <rPr>
        <b/>
        <vertAlign val="superscript"/>
        <sz val="7"/>
        <rFont val="Times New Roman"/>
        <family val="1"/>
        <charset val="204"/>
      </rPr>
      <t>ЕВ</t>
    </r>
  </si>
  <si>
    <r>
      <t>Чi</t>
    </r>
    <r>
      <rPr>
        <b/>
        <vertAlign val="superscript"/>
        <sz val="7"/>
        <rFont val="Times New Roman"/>
        <family val="1"/>
        <charset val="204"/>
      </rPr>
      <t>ЕВ1</t>
    </r>
  </si>
  <si>
    <r>
      <t>Чi</t>
    </r>
    <r>
      <rPr>
        <b/>
        <vertAlign val="superscript"/>
        <sz val="7"/>
        <rFont val="Times New Roman"/>
        <family val="1"/>
        <charset val="204"/>
      </rPr>
      <t>ЕВ2</t>
    </r>
  </si>
  <si>
    <r>
      <t>Чi</t>
    </r>
    <r>
      <rPr>
        <b/>
        <vertAlign val="superscript"/>
        <sz val="7"/>
        <rFont val="Times New Roman"/>
        <family val="1"/>
        <charset val="204"/>
      </rPr>
      <t>ЕВ3</t>
    </r>
  </si>
  <si>
    <r>
      <t>Н</t>
    </r>
    <r>
      <rPr>
        <b/>
        <vertAlign val="superscript"/>
        <sz val="7"/>
        <rFont val="Times New Roman"/>
        <family val="1"/>
        <charset val="204"/>
      </rPr>
      <t>ЕВ1</t>
    </r>
  </si>
  <si>
    <r>
      <t>Н</t>
    </r>
    <r>
      <rPr>
        <b/>
        <vertAlign val="superscript"/>
        <sz val="7"/>
        <rFont val="Times New Roman"/>
        <family val="1"/>
        <charset val="204"/>
      </rPr>
      <t>ЕВ2</t>
    </r>
  </si>
  <si>
    <r>
      <t>Н</t>
    </r>
    <r>
      <rPr>
        <b/>
        <vertAlign val="superscript"/>
        <sz val="7"/>
        <rFont val="Times New Roman"/>
        <family val="1"/>
        <charset val="204"/>
      </rPr>
      <t>ЕВ3</t>
    </r>
  </si>
  <si>
    <r>
      <t>Сi</t>
    </r>
    <r>
      <rPr>
        <b/>
        <vertAlign val="superscript"/>
        <sz val="7"/>
        <rFont val="Times New Roman"/>
        <family val="1"/>
        <charset val="204"/>
      </rPr>
      <t>ЕВ</t>
    </r>
    <r>
      <rPr>
        <b/>
        <sz val="7"/>
        <rFont val="Times New Roman"/>
        <family val="1"/>
        <charset val="204"/>
      </rPr>
      <t>=(Чi</t>
    </r>
    <r>
      <rPr>
        <b/>
        <vertAlign val="superscript"/>
        <sz val="7"/>
        <rFont val="Times New Roman"/>
        <family val="1"/>
        <charset val="204"/>
      </rPr>
      <t>ЕВ1</t>
    </r>
    <r>
      <rPr>
        <b/>
        <sz val="7"/>
        <rFont val="Times New Roman"/>
        <family val="1"/>
        <charset val="204"/>
      </rPr>
      <t>хН</t>
    </r>
    <r>
      <rPr>
        <b/>
        <vertAlign val="superscript"/>
        <sz val="7"/>
        <rFont val="Times New Roman"/>
        <family val="1"/>
        <charset val="204"/>
      </rPr>
      <t>ЕВ1</t>
    </r>
    <r>
      <rPr>
        <b/>
        <sz val="7"/>
        <rFont val="Times New Roman"/>
        <family val="1"/>
        <charset val="204"/>
      </rPr>
      <t>+Чi</t>
    </r>
    <r>
      <rPr>
        <b/>
        <vertAlign val="superscript"/>
        <sz val="7"/>
        <rFont val="Times New Roman"/>
        <family val="1"/>
        <charset val="204"/>
      </rPr>
      <t>ЕВ2</t>
    </r>
    <r>
      <rPr>
        <b/>
        <sz val="7"/>
        <rFont val="Times New Roman"/>
        <family val="1"/>
        <charset val="204"/>
      </rPr>
      <t>хН</t>
    </r>
    <r>
      <rPr>
        <b/>
        <vertAlign val="superscript"/>
        <sz val="7"/>
        <rFont val="Times New Roman"/>
        <family val="1"/>
        <charset val="204"/>
      </rPr>
      <t>ЕВ2</t>
    </r>
    <r>
      <rPr>
        <b/>
        <sz val="7"/>
        <rFont val="Times New Roman"/>
        <family val="1"/>
        <charset val="204"/>
      </rPr>
      <t>+Чi</t>
    </r>
    <r>
      <rPr>
        <b/>
        <vertAlign val="superscript"/>
        <sz val="7"/>
        <rFont val="Times New Roman"/>
        <family val="1"/>
        <charset val="204"/>
      </rPr>
      <t>ЕВ3</t>
    </r>
    <r>
      <rPr>
        <b/>
        <sz val="7"/>
        <rFont val="Times New Roman"/>
        <family val="1"/>
        <charset val="204"/>
      </rPr>
      <t>хН</t>
    </r>
    <r>
      <rPr>
        <b/>
        <vertAlign val="superscript"/>
        <sz val="7"/>
        <rFont val="Times New Roman"/>
        <family val="1"/>
        <charset val="204"/>
      </rPr>
      <t>ЕВ3</t>
    </r>
    <r>
      <rPr>
        <b/>
        <sz val="7"/>
        <rFont val="Times New Roman"/>
        <family val="1"/>
        <charset val="204"/>
      </rPr>
      <t>) х12</t>
    </r>
  </si>
  <si>
    <t>*</t>
  </si>
  <si>
    <t xml:space="preserve">утверждено №60-ЗКО                                об обл.бюджете                    </t>
  </si>
  <si>
    <t>размер среднедушевого дохода семьи, рассчитанный с учетом ежемесячной денежной выплаты на ребенка в возрасте от трех до семи лет включительно в размере 75% величины ПМ для детей, не превышает величину прожиточного минимума на душу населения</t>
  </si>
  <si>
    <t>размер среднедушевого дохода семьи, рассчитанный с учетом ежемесячной денежной выплаты на ребенка в возрасте от трех до семи лет включительно в размере 50% величины ПМ для детей, не превышает величину прожиточного минимума на душу населения</t>
  </si>
  <si>
    <t>размер ежемесячной денежной выплаты на ребенка в возрасте от трех до семи лет включительно составляет 50% величины ПМ для детей</t>
  </si>
  <si>
    <t>фед 87%</t>
  </si>
  <si>
    <t>обл 13%</t>
  </si>
  <si>
    <t>% одобрено от потребности</t>
  </si>
  <si>
    <t>в т.ч.</t>
  </si>
  <si>
    <t xml:space="preserve">требуемый объем субвенции, предоставляемой бюджетам МО на осуществление ОГП по выплате ежемесячной денежной выплаты на ребенка  </t>
  </si>
  <si>
    <t>Всего</t>
  </si>
  <si>
    <t>объем субвенции, предоставляемой бюджетам МО на осуществление ОГП по выплате ежемесячной денежной выплаты на ребенка  исходя из объема субсидии из федерального бюджета</t>
  </si>
  <si>
    <t>Расчет объема субвенции предоставляемой бюджетам муниципальных образований на осуществление отдельных государственных полномочий по выплате ежемесячной денежной выплаты на ребенка в возрасте от трех до семи лет включительно на 2023 год</t>
  </si>
  <si>
    <t>Приложение № 1.11.12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</si>
</sst>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  <numFmt numFmtId="166" formatCode="#,##0_ ;\-#,##0\ "/>
    <numFmt numFmtId="167" formatCode="0.00000000000000"/>
    <numFmt numFmtId="168" formatCode="_-* #,##0\ _₽_-;\-* #,##0\ _₽_-;_-* &quot;-&quot;???\ _₽_-;_-@_-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2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14">
    <xf numFmtId="0" fontId="0" fillId="0" borderId="0" xfId="0"/>
    <xf numFmtId="0" fontId="2" fillId="2" borderId="0" xfId="0" applyFont="1" applyFill="1"/>
    <xf numFmtId="0" fontId="29" fillId="2" borderId="0" xfId="0" applyFont="1" applyFill="1" applyAlignment="1">
      <alignment horizontal="center" vertical="center"/>
    </xf>
    <xf numFmtId="0" fontId="2" fillId="2" borderId="0" xfId="0" applyFont="1" applyFill="1" applyBorder="1"/>
    <xf numFmtId="0" fontId="29" fillId="2" borderId="0" xfId="0" applyFont="1" applyFill="1" applyBorder="1" applyAlignment="1">
      <alignment horizontal="center" vertical="center"/>
    </xf>
    <xf numFmtId="0" fontId="9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43" fontId="16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9" fillId="2" borderId="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68" fontId="4" fillId="2" borderId="2" xfId="0" applyNumberFormat="1" applyFont="1" applyFill="1" applyBorder="1"/>
    <xf numFmtId="0" fontId="2" fillId="2" borderId="2" xfId="0" applyFont="1" applyFill="1" applyBorder="1" applyAlignment="1">
      <alignment horizontal="right"/>
    </xf>
    <xf numFmtId="0" fontId="29" fillId="2" borderId="2" xfId="0" applyFont="1" applyFill="1" applyBorder="1" applyAlignment="1">
      <alignment horizontal="right" vertical="center"/>
    </xf>
    <xf numFmtId="14" fontId="27" fillId="2" borderId="0" xfId="0" applyNumberFormat="1" applyFont="1" applyFill="1" applyBorder="1" applyAlignment="1">
      <alignment horizontal="center" vertical="center" wrapText="1"/>
    </xf>
    <xf numFmtId="14" fontId="11" fillId="2" borderId="0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wrapText="1"/>
    </xf>
    <xf numFmtId="14" fontId="4" fillId="2" borderId="0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1" fontId="12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1" fontId="12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5" xfId="0" applyFont="1" applyFill="1" applyBorder="1"/>
    <xf numFmtId="0" fontId="28" fillId="2" borderId="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" fontId="19" fillId="2" borderId="2" xfId="0" applyNumberFormat="1" applyFont="1" applyFill="1" applyBorder="1" applyAlignment="1" applyProtection="1">
      <alignment horizontal="right" wrapText="1"/>
    </xf>
    <xf numFmtId="0" fontId="19" fillId="2" borderId="2" xfId="0" applyFont="1" applyFill="1" applyBorder="1" applyAlignment="1">
      <alignment horizontal="center"/>
    </xf>
    <xf numFmtId="1" fontId="19" fillId="2" borderId="2" xfId="0" applyNumberFormat="1" applyFont="1" applyFill="1" applyBorder="1" applyAlignment="1" applyProtection="1">
      <alignment horizontal="center" wrapText="1"/>
      <protection locked="0"/>
    </xf>
    <xf numFmtId="1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43" fontId="18" fillId="2" borderId="2" xfId="0" applyNumberFormat="1" applyFont="1" applyFill="1" applyBorder="1"/>
    <xf numFmtId="4" fontId="18" fillId="2" borderId="2" xfId="0" applyNumberFormat="1" applyFont="1" applyFill="1" applyBorder="1" applyAlignment="1"/>
    <xf numFmtId="4" fontId="18" fillId="2" borderId="2" xfId="0" applyNumberFormat="1" applyFont="1" applyFill="1" applyBorder="1" applyAlignment="1">
      <alignment horizontal="center" wrapText="1"/>
    </xf>
    <xf numFmtId="3" fontId="18" fillId="2" borderId="2" xfId="0" applyNumberFormat="1" applyFont="1" applyFill="1" applyBorder="1" applyAlignment="1">
      <alignment horizontal="right"/>
    </xf>
    <xf numFmtId="3" fontId="24" fillId="2" borderId="11" xfId="0" applyNumberFormat="1" applyFont="1" applyFill="1" applyBorder="1" applyAlignment="1">
      <alignment vertical="top" wrapText="1"/>
    </xf>
    <xf numFmtId="3" fontId="18" fillId="2" borderId="2" xfId="0" applyNumberFormat="1" applyFont="1" applyFill="1" applyBorder="1"/>
    <xf numFmtId="3" fontId="18" fillId="2" borderId="5" xfId="0" applyNumberFormat="1" applyFont="1" applyFill="1" applyBorder="1"/>
    <xf numFmtId="164" fontId="18" fillId="2" borderId="2" xfId="0" applyNumberFormat="1" applyFont="1" applyFill="1" applyBorder="1" applyAlignment="1">
      <alignment horizontal="left"/>
    </xf>
    <xf numFmtId="0" fontId="19" fillId="2" borderId="2" xfId="0" applyFont="1" applyFill="1" applyBorder="1" applyAlignment="1" applyProtection="1">
      <alignment horizont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2" borderId="2" xfId="2" applyFont="1" applyFill="1" applyBorder="1" applyAlignment="1" applyProtection="1">
      <alignment horizontal="center"/>
      <protection locked="0"/>
    </xf>
    <xf numFmtId="0" fontId="20" fillId="2" borderId="2" xfId="2" applyFont="1" applyFill="1" applyBorder="1" applyAlignment="1" applyProtection="1">
      <alignment horizontal="center" vertical="center"/>
      <protection locked="0"/>
    </xf>
    <xf numFmtId="0" fontId="20" fillId="2" borderId="2" xfId="3" applyFont="1" applyFill="1" applyBorder="1" applyAlignment="1" applyProtection="1">
      <alignment horizontal="center"/>
      <protection locked="0"/>
    </xf>
    <xf numFmtId="0" fontId="20" fillId="2" borderId="2" xfId="3" applyFont="1" applyFill="1" applyBorder="1" applyAlignment="1" applyProtection="1">
      <alignment horizontal="center" vertical="center"/>
      <protection locked="0"/>
    </xf>
    <xf numFmtId="0" fontId="20" fillId="2" borderId="2" xfId="4" applyFont="1" applyFill="1" applyBorder="1" applyAlignment="1" applyProtection="1">
      <alignment horizontal="center"/>
      <protection locked="0"/>
    </xf>
    <xf numFmtId="0" fontId="20" fillId="2" borderId="2" xfId="4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/>
    <xf numFmtId="3" fontId="7" fillId="2" borderId="2" xfId="0" applyNumberFormat="1" applyFont="1" applyFill="1" applyBorder="1" applyAlignment="1">
      <alignment horizontal="center"/>
    </xf>
    <xf numFmtId="43" fontId="7" fillId="2" borderId="2" xfId="0" applyNumberFormat="1" applyFont="1" applyFill="1" applyBorder="1" applyAlignment="1"/>
    <xf numFmtId="4" fontId="7" fillId="2" borderId="2" xfId="0" applyNumberFormat="1" applyFont="1" applyFill="1" applyBorder="1" applyAlignment="1"/>
    <xf numFmtId="4" fontId="7" fillId="2" borderId="2" xfId="0" applyNumberFormat="1" applyFont="1" applyFill="1" applyBorder="1" applyAlignment="1">
      <alignment horizontal="center" wrapText="1"/>
    </xf>
    <xf numFmtId="3" fontId="7" fillId="2" borderId="2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165" fontId="19" fillId="2" borderId="2" xfId="1" applyNumberFormat="1" applyFont="1" applyFill="1" applyBorder="1" applyAlignment="1" applyProtection="1">
      <alignment horizontal="right" wrapText="1"/>
    </xf>
    <xf numFmtId="3" fontId="18" fillId="2" borderId="2" xfId="0" applyNumberFormat="1" applyFont="1" applyFill="1" applyBorder="1" applyAlignment="1">
      <alignment horizontal="center"/>
    </xf>
    <xf numFmtId="43" fontId="18" fillId="2" borderId="2" xfId="0" applyNumberFormat="1" applyFont="1" applyFill="1" applyBorder="1" applyAlignment="1"/>
    <xf numFmtId="3" fontId="24" fillId="2" borderId="11" xfId="0" applyNumberFormat="1" applyFont="1" applyFill="1" applyBorder="1" applyAlignment="1">
      <alignment wrapText="1"/>
    </xf>
    <xf numFmtId="3" fontId="18" fillId="2" borderId="2" xfId="0" applyNumberFormat="1" applyFont="1" applyFill="1" applyBorder="1" applyAlignment="1"/>
    <xf numFmtId="3" fontId="18" fillId="2" borderId="5" xfId="0" applyNumberFormat="1" applyFont="1" applyFill="1" applyBorder="1" applyAlignment="1"/>
    <xf numFmtId="0" fontId="19" fillId="2" borderId="2" xfId="2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>
      <alignment wrapText="1"/>
    </xf>
    <xf numFmtId="166" fontId="7" fillId="2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66" fontId="7" fillId="2" borderId="2" xfId="1" applyNumberFormat="1" applyFont="1" applyFill="1" applyBorder="1" applyAlignment="1">
      <alignment horizontal="right"/>
    </xf>
    <xf numFmtId="3" fontId="7" fillId="2" borderId="2" xfId="1" applyNumberFormat="1" applyFont="1" applyFill="1" applyBorder="1" applyAlignment="1">
      <alignment horizontal="center"/>
    </xf>
    <xf numFmtId="43" fontId="21" fillId="2" borderId="2" xfId="1" applyFont="1" applyFill="1" applyBorder="1" applyAlignment="1"/>
    <xf numFmtId="4" fontId="21" fillId="2" borderId="2" xfId="1" applyNumberFormat="1" applyFont="1" applyFill="1" applyBorder="1" applyAlignment="1"/>
    <xf numFmtId="4" fontId="21" fillId="2" borderId="2" xfId="0" applyNumberFormat="1" applyFont="1" applyFill="1" applyBorder="1" applyAlignment="1">
      <alignment horizontal="center" wrapText="1"/>
    </xf>
    <xf numFmtId="3" fontId="7" fillId="2" borderId="2" xfId="1" applyNumberFormat="1" applyFont="1" applyFill="1" applyBorder="1" applyAlignment="1">
      <alignment horizontal="right"/>
    </xf>
    <xf numFmtId="3" fontId="7" fillId="2" borderId="5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6" xfId="0" applyFont="1" applyFill="1" applyBorder="1" applyAlignment="1">
      <alignment horizontal="center" vertical="top" wrapText="1"/>
    </xf>
    <xf numFmtId="167" fontId="16" fillId="2" borderId="0" xfId="0" applyNumberFormat="1" applyFont="1" applyFill="1"/>
    <xf numFmtId="0" fontId="4" fillId="2" borderId="0" xfId="0" applyFont="1" applyFill="1" applyBorder="1" applyAlignment="1">
      <alignment wrapText="1"/>
    </xf>
    <xf numFmtId="3" fontId="18" fillId="2" borderId="0" xfId="0" applyNumberFormat="1" applyFont="1" applyFill="1" applyBorder="1" applyAlignment="1">
      <alignment horizontal="right" wrapText="1"/>
    </xf>
    <xf numFmtId="0" fontId="2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11" fontId="25" fillId="2" borderId="0" xfId="0" applyNumberFormat="1" applyFont="1" applyFill="1" applyAlignment="1">
      <alignment horizontal="left"/>
    </xf>
    <xf numFmtId="3" fontId="7" fillId="2" borderId="0" xfId="0" applyNumberFormat="1" applyFont="1" applyFill="1" applyBorder="1" applyAlignment="1">
      <alignment horizontal="right"/>
    </xf>
    <xf numFmtId="0" fontId="26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/>
    <xf numFmtId="0" fontId="4" fillId="2" borderId="0" xfId="0" applyNumberFormat="1" applyFont="1" applyFill="1" applyAlignment="1">
      <alignment horizontal="left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</cellXfs>
  <cellStyles count="6">
    <cellStyle name="Excel Built-in Normal" xfId="5"/>
    <cellStyle name="Обычный" xfId="0" builtinId="0"/>
    <cellStyle name="Обычный 2" xfId="3"/>
    <cellStyle name="Обычный 3" xfId="4"/>
    <cellStyle name="Обычный 4" xfId="2"/>
    <cellStyle name="Финансовый" xfId="1" builtinId="3"/>
  </cellStyles>
  <dxfs count="0"/>
  <tableStyles count="0" defaultTableStyle="TableStyleMedium9" defaultPivotStyle="PivotStyleLight16"/>
  <colors>
    <mruColors>
      <color rgb="FFE5E5FF"/>
      <color rgb="FFDDDDFF"/>
      <color rgb="FF99FF99"/>
      <color rgb="FFF3FFF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52"/>
  <sheetViews>
    <sheetView tabSelected="1" view="pageBreakPreview" zoomScaleNormal="100" zoomScaleSheetLayoutView="100" workbookViewId="0">
      <selection activeCell="N1" sqref="N1:P1"/>
    </sheetView>
  </sheetViews>
  <sheetFormatPr defaultRowHeight="15"/>
  <cols>
    <col min="1" max="1" width="17.5703125" style="1" customWidth="1"/>
    <col min="2" max="2" width="8.42578125" style="1" customWidth="1"/>
    <col min="3" max="3" width="35" style="1" customWidth="1"/>
    <col min="4" max="4" width="31.5703125" style="1" customWidth="1"/>
    <col min="5" max="5" width="30.42578125" style="1" customWidth="1"/>
    <col min="6" max="6" width="19.42578125" style="1" customWidth="1"/>
    <col min="7" max="7" width="18.7109375" style="1" customWidth="1"/>
    <col min="8" max="8" width="13.140625" style="1" customWidth="1"/>
    <col min="9" max="9" width="15.7109375" style="1" customWidth="1"/>
    <col min="10" max="10" width="17.28515625" style="1" hidden="1" customWidth="1"/>
    <col min="11" max="11" width="12.140625" style="1" hidden="1" customWidth="1"/>
    <col min="12" max="12" width="10.140625" style="1" hidden="1" customWidth="1"/>
    <col min="13" max="13" width="4.5703125" style="1" hidden="1" customWidth="1"/>
    <col min="14" max="14" width="14.28515625" style="1" customWidth="1"/>
    <col min="15" max="15" width="11.5703125" style="9" customWidth="1"/>
    <col min="16" max="16" width="14.7109375" style="9" customWidth="1"/>
    <col min="17" max="17" width="7.85546875" style="9" hidden="1" customWidth="1"/>
    <col min="18" max="18" width="14.28515625" style="3" hidden="1" customWidth="1"/>
    <col min="19" max="19" width="48.140625" style="1" customWidth="1"/>
    <col min="20" max="20" width="42.42578125" style="1" customWidth="1"/>
    <col min="21" max="21" width="48.5703125" style="1" customWidth="1"/>
    <col min="22" max="202" width="9.140625" style="1"/>
    <col min="203" max="203" width="8.85546875" style="1" customWidth="1"/>
    <col min="204" max="204" width="8.28515625" style="1" customWidth="1"/>
    <col min="205" max="206" width="7" style="1" bestFit="1" customWidth="1"/>
    <col min="207" max="207" width="8.5703125" style="1" customWidth="1"/>
    <col min="208" max="208" width="8.28515625" style="1" bestFit="1" customWidth="1"/>
    <col min="209" max="209" width="7.28515625" style="1" bestFit="1" customWidth="1"/>
    <col min="210" max="210" width="7.7109375" style="1" customWidth="1"/>
    <col min="211" max="211" width="6.85546875" style="1" customWidth="1"/>
    <col min="212" max="212" width="0" style="1" hidden="1" customWidth="1"/>
    <col min="213" max="213" width="4.5703125" style="1" customWidth="1"/>
    <col min="214" max="214" width="8" style="1" customWidth="1"/>
    <col min="215" max="215" width="5.7109375" style="1" customWidth="1"/>
    <col min="216" max="216" width="8.28515625" style="1" bestFit="1" customWidth="1"/>
    <col min="217" max="217" width="7.28515625" style="1" customWidth="1"/>
    <col min="218" max="218" width="14.85546875" style="1" customWidth="1"/>
    <col min="219" max="220" width="0" style="1" hidden="1" customWidth="1"/>
    <col min="221" max="458" width="9.140625" style="1"/>
    <col min="459" max="459" width="8.85546875" style="1" customWidth="1"/>
    <col min="460" max="460" width="8.28515625" style="1" customWidth="1"/>
    <col min="461" max="462" width="7" style="1" bestFit="1" customWidth="1"/>
    <col min="463" max="463" width="8.5703125" style="1" customWidth="1"/>
    <col min="464" max="464" width="8.28515625" style="1" bestFit="1" customWidth="1"/>
    <col min="465" max="465" width="7.28515625" style="1" bestFit="1" customWidth="1"/>
    <col min="466" max="466" width="7.7109375" style="1" customWidth="1"/>
    <col min="467" max="467" width="6.85546875" style="1" customWidth="1"/>
    <col min="468" max="468" width="0" style="1" hidden="1" customWidth="1"/>
    <col min="469" max="469" width="4.5703125" style="1" customWidth="1"/>
    <col min="470" max="470" width="8" style="1" customWidth="1"/>
    <col min="471" max="471" width="5.7109375" style="1" customWidth="1"/>
    <col min="472" max="472" width="8.28515625" style="1" bestFit="1" customWidth="1"/>
    <col min="473" max="473" width="7.28515625" style="1" customWidth="1"/>
    <col min="474" max="474" width="14.85546875" style="1" customWidth="1"/>
    <col min="475" max="476" width="0" style="1" hidden="1" customWidth="1"/>
    <col min="477" max="714" width="9.140625" style="1"/>
    <col min="715" max="715" width="8.85546875" style="1" customWidth="1"/>
    <col min="716" max="716" width="8.28515625" style="1" customWidth="1"/>
    <col min="717" max="718" width="7" style="1" bestFit="1" customWidth="1"/>
    <col min="719" max="719" width="8.5703125" style="1" customWidth="1"/>
    <col min="720" max="720" width="8.28515625" style="1" bestFit="1" customWidth="1"/>
    <col min="721" max="721" width="7.28515625" style="1" bestFit="1" customWidth="1"/>
    <col min="722" max="722" width="7.7109375" style="1" customWidth="1"/>
    <col min="723" max="723" width="6.85546875" style="1" customWidth="1"/>
    <col min="724" max="724" width="0" style="1" hidden="1" customWidth="1"/>
    <col min="725" max="725" width="4.5703125" style="1" customWidth="1"/>
    <col min="726" max="726" width="8" style="1" customWidth="1"/>
    <col min="727" max="727" width="5.7109375" style="1" customWidth="1"/>
    <col min="728" max="728" width="8.28515625" style="1" bestFit="1" customWidth="1"/>
    <col min="729" max="729" width="7.28515625" style="1" customWidth="1"/>
    <col min="730" max="730" width="14.85546875" style="1" customWidth="1"/>
    <col min="731" max="732" width="0" style="1" hidden="1" customWidth="1"/>
    <col min="733" max="970" width="9.140625" style="1"/>
    <col min="971" max="971" width="8.85546875" style="1" customWidth="1"/>
    <col min="972" max="972" width="8.28515625" style="1" customWidth="1"/>
    <col min="973" max="974" width="7" style="1" bestFit="1" customWidth="1"/>
    <col min="975" max="975" width="8.5703125" style="1" customWidth="1"/>
    <col min="976" max="976" width="8.28515625" style="1" bestFit="1" customWidth="1"/>
    <col min="977" max="977" width="7.28515625" style="1" bestFit="1" customWidth="1"/>
    <col min="978" max="978" width="7.7109375" style="1" customWidth="1"/>
    <col min="979" max="979" width="6.85546875" style="1" customWidth="1"/>
    <col min="980" max="980" width="0" style="1" hidden="1" customWidth="1"/>
    <col min="981" max="981" width="4.5703125" style="1" customWidth="1"/>
    <col min="982" max="982" width="8" style="1" customWidth="1"/>
    <col min="983" max="983" width="5.7109375" style="1" customWidth="1"/>
    <col min="984" max="984" width="8.28515625" style="1" bestFit="1" customWidth="1"/>
    <col min="985" max="985" width="7.28515625" style="1" customWidth="1"/>
    <col min="986" max="986" width="14.85546875" style="1" customWidth="1"/>
    <col min="987" max="988" width="0" style="1" hidden="1" customWidth="1"/>
    <col min="989" max="1226" width="9.140625" style="1"/>
    <col min="1227" max="1227" width="8.85546875" style="1" customWidth="1"/>
    <col min="1228" max="1228" width="8.28515625" style="1" customWidth="1"/>
    <col min="1229" max="1230" width="7" style="1" bestFit="1" customWidth="1"/>
    <col min="1231" max="1231" width="8.5703125" style="1" customWidth="1"/>
    <col min="1232" max="1232" width="8.28515625" style="1" bestFit="1" customWidth="1"/>
    <col min="1233" max="1233" width="7.28515625" style="1" bestFit="1" customWidth="1"/>
    <col min="1234" max="1234" width="7.7109375" style="1" customWidth="1"/>
    <col min="1235" max="1235" width="6.85546875" style="1" customWidth="1"/>
    <col min="1236" max="1236" width="0" style="1" hidden="1" customWidth="1"/>
    <col min="1237" max="1237" width="4.5703125" style="1" customWidth="1"/>
    <col min="1238" max="1238" width="8" style="1" customWidth="1"/>
    <col min="1239" max="1239" width="5.7109375" style="1" customWidth="1"/>
    <col min="1240" max="1240" width="8.28515625" style="1" bestFit="1" customWidth="1"/>
    <col min="1241" max="1241" width="7.28515625" style="1" customWidth="1"/>
    <col min="1242" max="1242" width="14.85546875" style="1" customWidth="1"/>
    <col min="1243" max="1244" width="0" style="1" hidden="1" customWidth="1"/>
    <col min="1245" max="1482" width="9.140625" style="1"/>
    <col min="1483" max="1483" width="8.85546875" style="1" customWidth="1"/>
    <col min="1484" max="1484" width="8.28515625" style="1" customWidth="1"/>
    <col min="1485" max="1486" width="7" style="1" bestFit="1" customWidth="1"/>
    <col min="1487" max="1487" width="8.5703125" style="1" customWidth="1"/>
    <col min="1488" max="1488" width="8.28515625" style="1" bestFit="1" customWidth="1"/>
    <col min="1489" max="1489" width="7.28515625" style="1" bestFit="1" customWidth="1"/>
    <col min="1490" max="1490" width="7.7109375" style="1" customWidth="1"/>
    <col min="1491" max="1491" width="6.85546875" style="1" customWidth="1"/>
    <col min="1492" max="1492" width="0" style="1" hidden="1" customWidth="1"/>
    <col min="1493" max="1493" width="4.5703125" style="1" customWidth="1"/>
    <col min="1494" max="1494" width="8" style="1" customWidth="1"/>
    <col min="1495" max="1495" width="5.7109375" style="1" customWidth="1"/>
    <col min="1496" max="1496" width="8.28515625" style="1" bestFit="1" customWidth="1"/>
    <col min="1497" max="1497" width="7.28515625" style="1" customWidth="1"/>
    <col min="1498" max="1498" width="14.85546875" style="1" customWidth="1"/>
    <col min="1499" max="1500" width="0" style="1" hidden="1" customWidth="1"/>
    <col min="1501" max="1738" width="9.140625" style="1"/>
    <col min="1739" max="1739" width="8.85546875" style="1" customWidth="1"/>
    <col min="1740" max="1740" width="8.28515625" style="1" customWidth="1"/>
    <col min="1741" max="1742" width="7" style="1" bestFit="1" customWidth="1"/>
    <col min="1743" max="1743" width="8.5703125" style="1" customWidth="1"/>
    <col min="1744" max="1744" width="8.28515625" style="1" bestFit="1" customWidth="1"/>
    <col min="1745" max="1745" width="7.28515625" style="1" bestFit="1" customWidth="1"/>
    <col min="1746" max="1746" width="7.7109375" style="1" customWidth="1"/>
    <col min="1747" max="1747" width="6.85546875" style="1" customWidth="1"/>
    <col min="1748" max="1748" width="0" style="1" hidden="1" customWidth="1"/>
    <col min="1749" max="1749" width="4.5703125" style="1" customWidth="1"/>
    <col min="1750" max="1750" width="8" style="1" customWidth="1"/>
    <col min="1751" max="1751" width="5.7109375" style="1" customWidth="1"/>
    <col min="1752" max="1752" width="8.28515625" style="1" bestFit="1" customWidth="1"/>
    <col min="1753" max="1753" width="7.28515625" style="1" customWidth="1"/>
    <col min="1754" max="1754" width="14.85546875" style="1" customWidth="1"/>
    <col min="1755" max="1756" width="0" style="1" hidden="1" customWidth="1"/>
    <col min="1757" max="1994" width="9.140625" style="1"/>
    <col min="1995" max="1995" width="8.85546875" style="1" customWidth="1"/>
    <col min="1996" max="1996" width="8.28515625" style="1" customWidth="1"/>
    <col min="1997" max="1998" width="7" style="1" bestFit="1" customWidth="1"/>
    <col min="1999" max="1999" width="8.5703125" style="1" customWidth="1"/>
    <col min="2000" max="2000" width="8.28515625" style="1" bestFit="1" customWidth="1"/>
    <col min="2001" max="2001" width="7.28515625" style="1" bestFit="1" customWidth="1"/>
    <col min="2002" max="2002" width="7.7109375" style="1" customWidth="1"/>
    <col min="2003" max="2003" width="6.85546875" style="1" customWidth="1"/>
    <col min="2004" max="2004" width="0" style="1" hidden="1" customWidth="1"/>
    <col min="2005" max="2005" width="4.5703125" style="1" customWidth="1"/>
    <col min="2006" max="2006" width="8" style="1" customWidth="1"/>
    <col min="2007" max="2007" width="5.7109375" style="1" customWidth="1"/>
    <col min="2008" max="2008" width="8.28515625" style="1" bestFit="1" customWidth="1"/>
    <col min="2009" max="2009" width="7.28515625" style="1" customWidth="1"/>
    <col min="2010" max="2010" width="14.85546875" style="1" customWidth="1"/>
    <col min="2011" max="2012" width="0" style="1" hidden="1" customWidth="1"/>
    <col min="2013" max="2250" width="9.140625" style="1"/>
    <col min="2251" max="2251" width="8.85546875" style="1" customWidth="1"/>
    <col min="2252" max="2252" width="8.28515625" style="1" customWidth="1"/>
    <col min="2253" max="2254" width="7" style="1" bestFit="1" customWidth="1"/>
    <col min="2255" max="2255" width="8.5703125" style="1" customWidth="1"/>
    <col min="2256" max="2256" width="8.28515625" style="1" bestFit="1" customWidth="1"/>
    <col min="2257" max="2257" width="7.28515625" style="1" bestFit="1" customWidth="1"/>
    <col min="2258" max="2258" width="7.7109375" style="1" customWidth="1"/>
    <col min="2259" max="2259" width="6.85546875" style="1" customWidth="1"/>
    <col min="2260" max="2260" width="0" style="1" hidden="1" customWidth="1"/>
    <col min="2261" max="2261" width="4.5703125" style="1" customWidth="1"/>
    <col min="2262" max="2262" width="8" style="1" customWidth="1"/>
    <col min="2263" max="2263" width="5.7109375" style="1" customWidth="1"/>
    <col min="2264" max="2264" width="8.28515625" style="1" bestFit="1" customWidth="1"/>
    <col min="2265" max="2265" width="7.28515625" style="1" customWidth="1"/>
    <col min="2266" max="2266" width="14.85546875" style="1" customWidth="1"/>
    <col min="2267" max="2268" width="0" style="1" hidden="1" customWidth="1"/>
    <col min="2269" max="2506" width="9.140625" style="1"/>
    <col min="2507" max="2507" width="8.85546875" style="1" customWidth="1"/>
    <col min="2508" max="2508" width="8.28515625" style="1" customWidth="1"/>
    <col min="2509" max="2510" width="7" style="1" bestFit="1" customWidth="1"/>
    <col min="2511" max="2511" width="8.5703125" style="1" customWidth="1"/>
    <col min="2512" max="2512" width="8.28515625" style="1" bestFit="1" customWidth="1"/>
    <col min="2513" max="2513" width="7.28515625" style="1" bestFit="1" customWidth="1"/>
    <col min="2514" max="2514" width="7.7109375" style="1" customWidth="1"/>
    <col min="2515" max="2515" width="6.85546875" style="1" customWidth="1"/>
    <col min="2516" max="2516" width="0" style="1" hidden="1" customWidth="1"/>
    <col min="2517" max="2517" width="4.5703125" style="1" customWidth="1"/>
    <col min="2518" max="2518" width="8" style="1" customWidth="1"/>
    <col min="2519" max="2519" width="5.7109375" style="1" customWidth="1"/>
    <col min="2520" max="2520" width="8.28515625" style="1" bestFit="1" customWidth="1"/>
    <col min="2521" max="2521" width="7.28515625" style="1" customWidth="1"/>
    <col min="2522" max="2522" width="14.85546875" style="1" customWidth="1"/>
    <col min="2523" max="2524" width="0" style="1" hidden="1" customWidth="1"/>
    <col min="2525" max="2762" width="9.140625" style="1"/>
    <col min="2763" max="2763" width="8.85546875" style="1" customWidth="1"/>
    <col min="2764" max="2764" width="8.28515625" style="1" customWidth="1"/>
    <col min="2765" max="2766" width="7" style="1" bestFit="1" customWidth="1"/>
    <col min="2767" max="2767" width="8.5703125" style="1" customWidth="1"/>
    <col min="2768" max="2768" width="8.28515625" style="1" bestFit="1" customWidth="1"/>
    <col min="2769" max="2769" width="7.28515625" style="1" bestFit="1" customWidth="1"/>
    <col min="2770" max="2770" width="7.7109375" style="1" customWidth="1"/>
    <col min="2771" max="2771" width="6.85546875" style="1" customWidth="1"/>
    <col min="2772" max="2772" width="0" style="1" hidden="1" customWidth="1"/>
    <col min="2773" max="2773" width="4.5703125" style="1" customWidth="1"/>
    <col min="2774" max="2774" width="8" style="1" customWidth="1"/>
    <col min="2775" max="2775" width="5.7109375" style="1" customWidth="1"/>
    <col min="2776" max="2776" width="8.28515625" style="1" bestFit="1" customWidth="1"/>
    <col min="2777" max="2777" width="7.28515625" style="1" customWidth="1"/>
    <col min="2778" max="2778" width="14.85546875" style="1" customWidth="1"/>
    <col min="2779" max="2780" width="0" style="1" hidden="1" customWidth="1"/>
    <col min="2781" max="3018" width="9.140625" style="1"/>
    <col min="3019" max="3019" width="8.85546875" style="1" customWidth="1"/>
    <col min="3020" max="3020" width="8.28515625" style="1" customWidth="1"/>
    <col min="3021" max="3022" width="7" style="1" bestFit="1" customWidth="1"/>
    <col min="3023" max="3023" width="8.5703125" style="1" customWidth="1"/>
    <col min="3024" max="3024" width="8.28515625" style="1" bestFit="1" customWidth="1"/>
    <col min="3025" max="3025" width="7.28515625" style="1" bestFit="1" customWidth="1"/>
    <col min="3026" max="3026" width="7.7109375" style="1" customWidth="1"/>
    <col min="3027" max="3027" width="6.85546875" style="1" customWidth="1"/>
    <col min="3028" max="3028" width="0" style="1" hidden="1" customWidth="1"/>
    <col min="3029" max="3029" width="4.5703125" style="1" customWidth="1"/>
    <col min="3030" max="3030" width="8" style="1" customWidth="1"/>
    <col min="3031" max="3031" width="5.7109375" style="1" customWidth="1"/>
    <col min="3032" max="3032" width="8.28515625" style="1" bestFit="1" customWidth="1"/>
    <col min="3033" max="3033" width="7.28515625" style="1" customWidth="1"/>
    <col min="3034" max="3034" width="14.85546875" style="1" customWidth="1"/>
    <col min="3035" max="3036" width="0" style="1" hidden="1" customWidth="1"/>
    <col min="3037" max="3274" width="9.140625" style="1"/>
    <col min="3275" max="3275" width="8.85546875" style="1" customWidth="1"/>
    <col min="3276" max="3276" width="8.28515625" style="1" customWidth="1"/>
    <col min="3277" max="3278" width="7" style="1" bestFit="1" customWidth="1"/>
    <col min="3279" max="3279" width="8.5703125" style="1" customWidth="1"/>
    <col min="3280" max="3280" width="8.28515625" style="1" bestFit="1" customWidth="1"/>
    <col min="3281" max="3281" width="7.28515625" style="1" bestFit="1" customWidth="1"/>
    <col min="3282" max="3282" width="7.7109375" style="1" customWidth="1"/>
    <col min="3283" max="3283" width="6.85546875" style="1" customWidth="1"/>
    <col min="3284" max="3284" width="0" style="1" hidden="1" customWidth="1"/>
    <col min="3285" max="3285" width="4.5703125" style="1" customWidth="1"/>
    <col min="3286" max="3286" width="8" style="1" customWidth="1"/>
    <col min="3287" max="3287" width="5.7109375" style="1" customWidth="1"/>
    <col min="3288" max="3288" width="8.28515625" style="1" bestFit="1" customWidth="1"/>
    <col min="3289" max="3289" width="7.28515625" style="1" customWidth="1"/>
    <col min="3290" max="3290" width="14.85546875" style="1" customWidth="1"/>
    <col min="3291" max="3292" width="0" style="1" hidden="1" customWidth="1"/>
    <col min="3293" max="3530" width="9.140625" style="1"/>
    <col min="3531" max="3531" width="8.85546875" style="1" customWidth="1"/>
    <col min="3532" max="3532" width="8.28515625" style="1" customWidth="1"/>
    <col min="3533" max="3534" width="7" style="1" bestFit="1" customWidth="1"/>
    <col min="3535" max="3535" width="8.5703125" style="1" customWidth="1"/>
    <col min="3536" max="3536" width="8.28515625" style="1" bestFit="1" customWidth="1"/>
    <col min="3537" max="3537" width="7.28515625" style="1" bestFit="1" customWidth="1"/>
    <col min="3538" max="3538" width="7.7109375" style="1" customWidth="1"/>
    <col min="3539" max="3539" width="6.85546875" style="1" customWidth="1"/>
    <col min="3540" max="3540" width="0" style="1" hidden="1" customWidth="1"/>
    <col min="3541" max="3541" width="4.5703125" style="1" customWidth="1"/>
    <col min="3542" max="3542" width="8" style="1" customWidth="1"/>
    <col min="3543" max="3543" width="5.7109375" style="1" customWidth="1"/>
    <col min="3544" max="3544" width="8.28515625" style="1" bestFit="1" customWidth="1"/>
    <col min="3545" max="3545" width="7.28515625" style="1" customWidth="1"/>
    <col min="3546" max="3546" width="14.85546875" style="1" customWidth="1"/>
    <col min="3547" max="3548" width="0" style="1" hidden="1" customWidth="1"/>
    <col min="3549" max="3786" width="9.140625" style="1"/>
    <col min="3787" max="3787" width="8.85546875" style="1" customWidth="1"/>
    <col min="3788" max="3788" width="8.28515625" style="1" customWidth="1"/>
    <col min="3789" max="3790" width="7" style="1" bestFit="1" customWidth="1"/>
    <col min="3791" max="3791" width="8.5703125" style="1" customWidth="1"/>
    <col min="3792" max="3792" width="8.28515625" style="1" bestFit="1" customWidth="1"/>
    <col min="3793" max="3793" width="7.28515625" style="1" bestFit="1" customWidth="1"/>
    <col min="3794" max="3794" width="7.7109375" style="1" customWidth="1"/>
    <col min="3795" max="3795" width="6.85546875" style="1" customWidth="1"/>
    <col min="3796" max="3796" width="0" style="1" hidden="1" customWidth="1"/>
    <col min="3797" max="3797" width="4.5703125" style="1" customWidth="1"/>
    <col min="3798" max="3798" width="8" style="1" customWidth="1"/>
    <col min="3799" max="3799" width="5.7109375" style="1" customWidth="1"/>
    <col min="3800" max="3800" width="8.28515625" style="1" bestFit="1" customWidth="1"/>
    <col min="3801" max="3801" width="7.28515625" style="1" customWidth="1"/>
    <col min="3802" max="3802" width="14.85546875" style="1" customWidth="1"/>
    <col min="3803" max="3804" width="0" style="1" hidden="1" customWidth="1"/>
    <col min="3805" max="4042" width="9.140625" style="1"/>
    <col min="4043" max="4043" width="8.85546875" style="1" customWidth="1"/>
    <col min="4044" max="4044" width="8.28515625" style="1" customWidth="1"/>
    <col min="4045" max="4046" width="7" style="1" bestFit="1" customWidth="1"/>
    <col min="4047" max="4047" width="8.5703125" style="1" customWidth="1"/>
    <col min="4048" max="4048" width="8.28515625" style="1" bestFit="1" customWidth="1"/>
    <col min="4049" max="4049" width="7.28515625" style="1" bestFit="1" customWidth="1"/>
    <col min="4050" max="4050" width="7.7109375" style="1" customWidth="1"/>
    <col min="4051" max="4051" width="6.85546875" style="1" customWidth="1"/>
    <col min="4052" max="4052" width="0" style="1" hidden="1" customWidth="1"/>
    <col min="4053" max="4053" width="4.5703125" style="1" customWidth="1"/>
    <col min="4054" max="4054" width="8" style="1" customWidth="1"/>
    <col min="4055" max="4055" width="5.7109375" style="1" customWidth="1"/>
    <col min="4056" max="4056" width="8.28515625" style="1" bestFit="1" customWidth="1"/>
    <col min="4057" max="4057" width="7.28515625" style="1" customWidth="1"/>
    <col min="4058" max="4058" width="14.85546875" style="1" customWidth="1"/>
    <col min="4059" max="4060" width="0" style="1" hidden="1" customWidth="1"/>
    <col min="4061" max="4298" width="9.140625" style="1"/>
    <col min="4299" max="4299" width="8.85546875" style="1" customWidth="1"/>
    <col min="4300" max="4300" width="8.28515625" style="1" customWidth="1"/>
    <col min="4301" max="4302" width="7" style="1" bestFit="1" customWidth="1"/>
    <col min="4303" max="4303" width="8.5703125" style="1" customWidth="1"/>
    <col min="4304" max="4304" width="8.28515625" style="1" bestFit="1" customWidth="1"/>
    <col min="4305" max="4305" width="7.28515625" style="1" bestFit="1" customWidth="1"/>
    <col min="4306" max="4306" width="7.7109375" style="1" customWidth="1"/>
    <col min="4307" max="4307" width="6.85546875" style="1" customWidth="1"/>
    <col min="4308" max="4308" width="0" style="1" hidden="1" customWidth="1"/>
    <col min="4309" max="4309" width="4.5703125" style="1" customWidth="1"/>
    <col min="4310" max="4310" width="8" style="1" customWidth="1"/>
    <col min="4311" max="4311" width="5.7109375" style="1" customWidth="1"/>
    <col min="4312" max="4312" width="8.28515625" style="1" bestFit="1" customWidth="1"/>
    <col min="4313" max="4313" width="7.28515625" style="1" customWidth="1"/>
    <col min="4314" max="4314" width="14.85546875" style="1" customWidth="1"/>
    <col min="4315" max="4316" width="0" style="1" hidden="1" customWidth="1"/>
    <col min="4317" max="4554" width="9.140625" style="1"/>
    <col min="4555" max="4555" width="8.85546875" style="1" customWidth="1"/>
    <col min="4556" max="4556" width="8.28515625" style="1" customWidth="1"/>
    <col min="4557" max="4558" width="7" style="1" bestFit="1" customWidth="1"/>
    <col min="4559" max="4559" width="8.5703125" style="1" customWidth="1"/>
    <col min="4560" max="4560" width="8.28515625" style="1" bestFit="1" customWidth="1"/>
    <col min="4561" max="4561" width="7.28515625" style="1" bestFit="1" customWidth="1"/>
    <col min="4562" max="4562" width="7.7109375" style="1" customWidth="1"/>
    <col min="4563" max="4563" width="6.85546875" style="1" customWidth="1"/>
    <col min="4564" max="4564" width="0" style="1" hidden="1" customWidth="1"/>
    <col min="4565" max="4565" width="4.5703125" style="1" customWidth="1"/>
    <col min="4566" max="4566" width="8" style="1" customWidth="1"/>
    <col min="4567" max="4567" width="5.7109375" style="1" customWidth="1"/>
    <col min="4568" max="4568" width="8.28515625" style="1" bestFit="1" customWidth="1"/>
    <col min="4569" max="4569" width="7.28515625" style="1" customWidth="1"/>
    <col min="4570" max="4570" width="14.85546875" style="1" customWidth="1"/>
    <col min="4571" max="4572" width="0" style="1" hidden="1" customWidth="1"/>
    <col min="4573" max="4810" width="9.140625" style="1"/>
    <col min="4811" max="4811" width="8.85546875" style="1" customWidth="1"/>
    <col min="4812" max="4812" width="8.28515625" style="1" customWidth="1"/>
    <col min="4813" max="4814" width="7" style="1" bestFit="1" customWidth="1"/>
    <col min="4815" max="4815" width="8.5703125" style="1" customWidth="1"/>
    <col min="4816" max="4816" width="8.28515625" style="1" bestFit="1" customWidth="1"/>
    <col min="4817" max="4817" width="7.28515625" style="1" bestFit="1" customWidth="1"/>
    <col min="4818" max="4818" width="7.7109375" style="1" customWidth="1"/>
    <col min="4819" max="4819" width="6.85546875" style="1" customWidth="1"/>
    <col min="4820" max="4820" width="0" style="1" hidden="1" customWidth="1"/>
    <col min="4821" max="4821" width="4.5703125" style="1" customWidth="1"/>
    <col min="4822" max="4822" width="8" style="1" customWidth="1"/>
    <col min="4823" max="4823" width="5.7109375" style="1" customWidth="1"/>
    <col min="4824" max="4824" width="8.28515625" style="1" bestFit="1" customWidth="1"/>
    <col min="4825" max="4825" width="7.28515625" style="1" customWidth="1"/>
    <col min="4826" max="4826" width="14.85546875" style="1" customWidth="1"/>
    <col min="4827" max="4828" width="0" style="1" hidden="1" customWidth="1"/>
    <col min="4829" max="5066" width="9.140625" style="1"/>
    <col min="5067" max="5067" width="8.85546875" style="1" customWidth="1"/>
    <col min="5068" max="5068" width="8.28515625" style="1" customWidth="1"/>
    <col min="5069" max="5070" width="7" style="1" bestFit="1" customWidth="1"/>
    <col min="5071" max="5071" width="8.5703125" style="1" customWidth="1"/>
    <col min="5072" max="5072" width="8.28515625" style="1" bestFit="1" customWidth="1"/>
    <col min="5073" max="5073" width="7.28515625" style="1" bestFit="1" customWidth="1"/>
    <col min="5074" max="5074" width="7.7109375" style="1" customWidth="1"/>
    <col min="5075" max="5075" width="6.85546875" style="1" customWidth="1"/>
    <col min="5076" max="5076" width="0" style="1" hidden="1" customWidth="1"/>
    <col min="5077" max="5077" width="4.5703125" style="1" customWidth="1"/>
    <col min="5078" max="5078" width="8" style="1" customWidth="1"/>
    <col min="5079" max="5079" width="5.7109375" style="1" customWidth="1"/>
    <col min="5080" max="5080" width="8.28515625" style="1" bestFit="1" customWidth="1"/>
    <col min="5081" max="5081" width="7.28515625" style="1" customWidth="1"/>
    <col min="5082" max="5082" width="14.85546875" style="1" customWidth="1"/>
    <col min="5083" max="5084" width="0" style="1" hidden="1" customWidth="1"/>
    <col min="5085" max="5322" width="9.140625" style="1"/>
    <col min="5323" max="5323" width="8.85546875" style="1" customWidth="1"/>
    <col min="5324" max="5324" width="8.28515625" style="1" customWidth="1"/>
    <col min="5325" max="5326" width="7" style="1" bestFit="1" customWidth="1"/>
    <col min="5327" max="5327" width="8.5703125" style="1" customWidth="1"/>
    <col min="5328" max="5328" width="8.28515625" style="1" bestFit="1" customWidth="1"/>
    <col min="5329" max="5329" width="7.28515625" style="1" bestFit="1" customWidth="1"/>
    <col min="5330" max="5330" width="7.7109375" style="1" customWidth="1"/>
    <col min="5331" max="5331" width="6.85546875" style="1" customWidth="1"/>
    <col min="5332" max="5332" width="0" style="1" hidden="1" customWidth="1"/>
    <col min="5333" max="5333" width="4.5703125" style="1" customWidth="1"/>
    <col min="5334" max="5334" width="8" style="1" customWidth="1"/>
    <col min="5335" max="5335" width="5.7109375" style="1" customWidth="1"/>
    <col min="5336" max="5336" width="8.28515625" style="1" bestFit="1" customWidth="1"/>
    <col min="5337" max="5337" width="7.28515625" style="1" customWidth="1"/>
    <col min="5338" max="5338" width="14.85546875" style="1" customWidth="1"/>
    <col min="5339" max="5340" width="0" style="1" hidden="1" customWidth="1"/>
    <col min="5341" max="5578" width="9.140625" style="1"/>
    <col min="5579" max="5579" width="8.85546875" style="1" customWidth="1"/>
    <col min="5580" max="5580" width="8.28515625" style="1" customWidth="1"/>
    <col min="5581" max="5582" width="7" style="1" bestFit="1" customWidth="1"/>
    <col min="5583" max="5583" width="8.5703125" style="1" customWidth="1"/>
    <col min="5584" max="5584" width="8.28515625" style="1" bestFit="1" customWidth="1"/>
    <col min="5585" max="5585" width="7.28515625" style="1" bestFit="1" customWidth="1"/>
    <col min="5586" max="5586" width="7.7109375" style="1" customWidth="1"/>
    <col min="5587" max="5587" width="6.85546875" style="1" customWidth="1"/>
    <col min="5588" max="5588" width="0" style="1" hidden="1" customWidth="1"/>
    <col min="5589" max="5589" width="4.5703125" style="1" customWidth="1"/>
    <col min="5590" max="5590" width="8" style="1" customWidth="1"/>
    <col min="5591" max="5591" width="5.7109375" style="1" customWidth="1"/>
    <col min="5592" max="5592" width="8.28515625" style="1" bestFit="1" customWidth="1"/>
    <col min="5593" max="5593" width="7.28515625" style="1" customWidth="1"/>
    <col min="5594" max="5594" width="14.85546875" style="1" customWidth="1"/>
    <col min="5595" max="5596" width="0" style="1" hidden="1" customWidth="1"/>
    <col min="5597" max="5834" width="9.140625" style="1"/>
    <col min="5835" max="5835" width="8.85546875" style="1" customWidth="1"/>
    <col min="5836" max="5836" width="8.28515625" style="1" customWidth="1"/>
    <col min="5837" max="5838" width="7" style="1" bestFit="1" customWidth="1"/>
    <col min="5839" max="5839" width="8.5703125" style="1" customWidth="1"/>
    <col min="5840" max="5840" width="8.28515625" style="1" bestFit="1" customWidth="1"/>
    <col min="5841" max="5841" width="7.28515625" style="1" bestFit="1" customWidth="1"/>
    <col min="5842" max="5842" width="7.7109375" style="1" customWidth="1"/>
    <col min="5843" max="5843" width="6.85546875" style="1" customWidth="1"/>
    <col min="5844" max="5844" width="0" style="1" hidden="1" customWidth="1"/>
    <col min="5845" max="5845" width="4.5703125" style="1" customWidth="1"/>
    <col min="5846" max="5846" width="8" style="1" customWidth="1"/>
    <col min="5847" max="5847" width="5.7109375" style="1" customWidth="1"/>
    <col min="5848" max="5848" width="8.28515625" style="1" bestFit="1" customWidth="1"/>
    <col min="5849" max="5849" width="7.28515625" style="1" customWidth="1"/>
    <col min="5850" max="5850" width="14.85546875" style="1" customWidth="1"/>
    <col min="5851" max="5852" width="0" style="1" hidden="1" customWidth="1"/>
    <col min="5853" max="6090" width="9.140625" style="1"/>
    <col min="6091" max="6091" width="8.85546875" style="1" customWidth="1"/>
    <col min="6092" max="6092" width="8.28515625" style="1" customWidth="1"/>
    <col min="6093" max="6094" width="7" style="1" bestFit="1" customWidth="1"/>
    <col min="6095" max="6095" width="8.5703125" style="1" customWidth="1"/>
    <col min="6096" max="6096" width="8.28515625" style="1" bestFit="1" customWidth="1"/>
    <col min="6097" max="6097" width="7.28515625" style="1" bestFit="1" customWidth="1"/>
    <col min="6098" max="6098" width="7.7109375" style="1" customWidth="1"/>
    <col min="6099" max="6099" width="6.85546875" style="1" customWidth="1"/>
    <col min="6100" max="6100" width="0" style="1" hidden="1" customWidth="1"/>
    <col min="6101" max="6101" width="4.5703125" style="1" customWidth="1"/>
    <col min="6102" max="6102" width="8" style="1" customWidth="1"/>
    <col min="6103" max="6103" width="5.7109375" style="1" customWidth="1"/>
    <col min="6104" max="6104" width="8.28515625" style="1" bestFit="1" customWidth="1"/>
    <col min="6105" max="6105" width="7.28515625" style="1" customWidth="1"/>
    <col min="6106" max="6106" width="14.85546875" style="1" customWidth="1"/>
    <col min="6107" max="6108" width="0" style="1" hidden="1" customWidth="1"/>
    <col min="6109" max="6346" width="9.140625" style="1"/>
    <col min="6347" max="6347" width="8.85546875" style="1" customWidth="1"/>
    <col min="6348" max="6348" width="8.28515625" style="1" customWidth="1"/>
    <col min="6349" max="6350" width="7" style="1" bestFit="1" customWidth="1"/>
    <col min="6351" max="6351" width="8.5703125" style="1" customWidth="1"/>
    <col min="6352" max="6352" width="8.28515625" style="1" bestFit="1" customWidth="1"/>
    <col min="6353" max="6353" width="7.28515625" style="1" bestFit="1" customWidth="1"/>
    <col min="6354" max="6354" width="7.7109375" style="1" customWidth="1"/>
    <col min="6355" max="6355" width="6.85546875" style="1" customWidth="1"/>
    <col min="6356" max="6356" width="0" style="1" hidden="1" customWidth="1"/>
    <col min="6357" max="6357" width="4.5703125" style="1" customWidth="1"/>
    <col min="6358" max="6358" width="8" style="1" customWidth="1"/>
    <col min="6359" max="6359" width="5.7109375" style="1" customWidth="1"/>
    <col min="6360" max="6360" width="8.28515625" style="1" bestFit="1" customWidth="1"/>
    <col min="6361" max="6361" width="7.28515625" style="1" customWidth="1"/>
    <col min="6362" max="6362" width="14.85546875" style="1" customWidth="1"/>
    <col min="6363" max="6364" width="0" style="1" hidden="1" customWidth="1"/>
    <col min="6365" max="6602" width="9.140625" style="1"/>
    <col min="6603" max="6603" width="8.85546875" style="1" customWidth="1"/>
    <col min="6604" max="6604" width="8.28515625" style="1" customWidth="1"/>
    <col min="6605" max="6606" width="7" style="1" bestFit="1" customWidth="1"/>
    <col min="6607" max="6607" width="8.5703125" style="1" customWidth="1"/>
    <col min="6608" max="6608" width="8.28515625" style="1" bestFit="1" customWidth="1"/>
    <col min="6609" max="6609" width="7.28515625" style="1" bestFit="1" customWidth="1"/>
    <col min="6610" max="6610" width="7.7109375" style="1" customWidth="1"/>
    <col min="6611" max="6611" width="6.85546875" style="1" customWidth="1"/>
    <col min="6612" max="6612" width="0" style="1" hidden="1" customWidth="1"/>
    <col min="6613" max="6613" width="4.5703125" style="1" customWidth="1"/>
    <col min="6614" max="6614" width="8" style="1" customWidth="1"/>
    <col min="6615" max="6615" width="5.7109375" style="1" customWidth="1"/>
    <col min="6616" max="6616" width="8.28515625" style="1" bestFit="1" customWidth="1"/>
    <col min="6617" max="6617" width="7.28515625" style="1" customWidth="1"/>
    <col min="6618" max="6618" width="14.85546875" style="1" customWidth="1"/>
    <col min="6619" max="6620" width="0" style="1" hidden="1" customWidth="1"/>
    <col min="6621" max="6858" width="9.140625" style="1"/>
    <col min="6859" max="6859" width="8.85546875" style="1" customWidth="1"/>
    <col min="6860" max="6860" width="8.28515625" style="1" customWidth="1"/>
    <col min="6861" max="6862" width="7" style="1" bestFit="1" customWidth="1"/>
    <col min="6863" max="6863" width="8.5703125" style="1" customWidth="1"/>
    <col min="6864" max="6864" width="8.28515625" style="1" bestFit="1" customWidth="1"/>
    <col min="6865" max="6865" width="7.28515625" style="1" bestFit="1" customWidth="1"/>
    <col min="6866" max="6866" width="7.7109375" style="1" customWidth="1"/>
    <col min="6867" max="6867" width="6.85546875" style="1" customWidth="1"/>
    <col min="6868" max="6868" width="0" style="1" hidden="1" customWidth="1"/>
    <col min="6869" max="6869" width="4.5703125" style="1" customWidth="1"/>
    <col min="6870" max="6870" width="8" style="1" customWidth="1"/>
    <col min="6871" max="6871" width="5.7109375" style="1" customWidth="1"/>
    <col min="6872" max="6872" width="8.28515625" style="1" bestFit="1" customWidth="1"/>
    <col min="6873" max="6873" width="7.28515625" style="1" customWidth="1"/>
    <col min="6874" max="6874" width="14.85546875" style="1" customWidth="1"/>
    <col min="6875" max="6876" width="0" style="1" hidden="1" customWidth="1"/>
    <col min="6877" max="7114" width="9.140625" style="1"/>
    <col min="7115" max="7115" width="8.85546875" style="1" customWidth="1"/>
    <col min="7116" max="7116" width="8.28515625" style="1" customWidth="1"/>
    <col min="7117" max="7118" width="7" style="1" bestFit="1" customWidth="1"/>
    <col min="7119" max="7119" width="8.5703125" style="1" customWidth="1"/>
    <col min="7120" max="7120" width="8.28515625" style="1" bestFit="1" customWidth="1"/>
    <col min="7121" max="7121" width="7.28515625" style="1" bestFit="1" customWidth="1"/>
    <col min="7122" max="7122" width="7.7109375" style="1" customWidth="1"/>
    <col min="7123" max="7123" width="6.85546875" style="1" customWidth="1"/>
    <col min="7124" max="7124" width="0" style="1" hidden="1" customWidth="1"/>
    <col min="7125" max="7125" width="4.5703125" style="1" customWidth="1"/>
    <col min="7126" max="7126" width="8" style="1" customWidth="1"/>
    <col min="7127" max="7127" width="5.7109375" style="1" customWidth="1"/>
    <col min="7128" max="7128" width="8.28515625" style="1" bestFit="1" customWidth="1"/>
    <col min="7129" max="7129" width="7.28515625" style="1" customWidth="1"/>
    <col min="7130" max="7130" width="14.85546875" style="1" customWidth="1"/>
    <col min="7131" max="7132" width="0" style="1" hidden="1" customWidth="1"/>
    <col min="7133" max="7370" width="9.140625" style="1"/>
    <col min="7371" max="7371" width="8.85546875" style="1" customWidth="1"/>
    <col min="7372" max="7372" width="8.28515625" style="1" customWidth="1"/>
    <col min="7373" max="7374" width="7" style="1" bestFit="1" customWidth="1"/>
    <col min="7375" max="7375" width="8.5703125" style="1" customWidth="1"/>
    <col min="7376" max="7376" width="8.28515625" style="1" bestFit="1" customWidth="1"/>
    <col min="7377" max="7377" width="7.28515625" style="1" bestFit="1" customWidth="1"/>
    <col min="7378" max="7378" width="7.7109375" style="1" customWidth="1"/>
    <col min="7379" max="7379" width="6.85546875" style="1" customWidth="1"/>
    <col min="7380" max="7380" width="0" style="1" hidden="1" customWidth="1"/>
    <col min="7381" max="7381" width="4.5703125" style="1" customWidth="1"/>
    <col min="7382" max="7382" width="8" style="1" customWidth="1"/>
    <col min="7383" max="7383" width="5.7109375" style="1" customWidth="1"/>
    <col min="7384" max="7384" width="8.28515625" style="1" bestFit="1" customWidth="1"/>
    <col min="7385" max="7385" width="7.28515625" style="1" customWidth="1"/>
    <col min="7386" max="7386" width="14.85546875" style="1" customWidth="1"/>
    <col min="7387" max="7388" width="0" style="1" hidden="1" customWidth="1"/>
    <col min="7389" max="7626" width="9.140625" style="1"/>
    <col min="7627" max="7627" width="8.85546875" style="1" customWidth="1"/>
    <col min="7628" max="7628" width="8.28515625" style="1" customWidth="1"/>
    <col min="7629" max="7630" width="7" style="1" bestFit="1" customWidth="1"/>
    <col min="7631" max="7631" width="8.5703125" style="1" customWidth="1"/>
    <col min="7632" max="7632" width="8.28515625" style="1" bestFit="1" customWidth="1"/>
    <col min="7633" max="7633" width="7.28515625" style="1" bestFit="1" customWidth="1"/>
    <col min="7634" max="7634" width="7.7109375" style="1" customWidth="1"/>
    <col min="7635" max="7635" width="6.85546875" style="1" customWidth="1"/>
    <col min="7636" max="7636" width="0" style="1" hidden="1" customWidth="1"/>
    <col min="7637" max="7637" width="4.5703125" style="1" customWidth="1"/>
    <col min="7638" max="7638" width="8" style="1" customWidth="1"/>
    <col min="7639" max="7639" width="5.7109375" style="1" customWidth="1"/>
    <col min="7640" max="7640" width="8.28515625" style="1" bestFit="1" customWidth="1"/>
    <col min="7641" max="7641" width="7.28515625" style="1" customWidth="1"/>
    <col min="7642" max="7642" width="14.85546875" style="1" customWidth="1"/>
    <col min="7643" max="7644" width="0" style="1" hidden="1" customWidth="1"/>
    <col min="7645" max="7882" width="9.140625" style="1"/>
    <col min="7883" max="7883" width="8.85546875" style="1" customWidth="1"/>
    <col min="7884" max="7884" width="8.28515625" style="1" customWidth="1"/>
    <col min="7885" max="7886" width="7" style="1" bestFit="1" customWidth="1"/>
    <col min="7887" max="7887" width="8.5703125" style="1" customWidth="1"/>
    <col min="7888" max="7888" width="8.28515625" style="1" bestFit="1" customWidth="1"/>
    <col min="7889" max="7889" width="7.28515625" style="1" bestFit="1" customWidth="1"/>
    <col min="7890" max="7890" width="7.7109375" style="1" customWidth="1"/>
    <col min="7891" max="7891" width="6.85546875" style="1" customWidth="1"/>
    <col min="7892" max="7892" width="0" style="1" hidden="1" customWidth="1"/>
    <col min="7893" max="7893" width="4.5703125" style="1" customWidth="1"/>
    <col min="7894" max="7894" width="8" style="1" customWidth="1"/>
    <col min="7895" max="7895" width="5.7109375" style="1" customWidth="1"/>
    <col min="7896" max="7896" width="8.28515625" style="1" bestFit="1" customWidth="1"/>
    <col min="7897" max="7897" width="7.28515625" style="1" customWidth="1"/>
    <col min="7898" max="7898" width="14.85546875" style="1" customWidth="1"/>
    <col min="7899" max="7900" width="0" style="1" hidden="1" customWidth="1"/>
    <col min="7901" max="8138" width="9.140625" style="1"/>
    <col min="8139" max="8139" width="8.85546875" style="1" customWidth="1"/>
    <col min="8140" max="8140" width="8.28515625" style="1" customWidth="1"/>
    <col min="8141" max="8142" width="7" style="1" bestFit="1" customWidth="1"/>
    <col min="8143" max="8143" width="8.5703125" style="1" customWidth="1"/>
    <col min="8144" max="8144" width="8.28515625" style="1" bestFit="1" customWidth="1"/>
    <col min="8145" max="8145" width="7.28515625" style="1" bestFit="1" customWidth="1"/>
    <col min="8146" max="8146" width="7.7109375" style="1" customWidth="1"/>
    <col min="8147" max="8147" width="6.85546875" style="1" customWidth="1"/>
    <col min="8148" max="8148" width="0" style="1" hidden="1" customWidth="1"/>
    <col min="8149" max="8149" width="4.5703125" style="1" customWidth="1"/>
    <col min="8150" max="8150" width="8" style="1" customWidth="1"/>
    <col min="8151" max="8151" width="5.7109375" style="1" customWidth="1"/>
    <col min="8152" max="8152" width="8.28515625" style="1" bestFit="1" customWidth="1"/>
    <col min="8153" max="8153" width="7.28515625" style="1" customWidth="1"/>
    <col min="8154" max="8154" width="14.85546875" style="1" customWidth="1"/>
    <col min="8155" max="8156" width="0" style="1" hidden="1" customWidth="1"/>
    <col min="8157" max="8394" width="9.140625" style="1"/>
    <col min="8395" max="8395" width="8.85546875" style="1" customWidth="1"/>
    <col min="8396" max="8396" width="8.28515625" style="1" customWidth="1"/>
    <col min="8397" max="8398" width="7" style="1" bestFit="1" customWidth="1"/>
    <col min="8399" max="8399" width="8.5703125" style="1" customWidth="1"/>
    <col min="8400" max="8400" width="8.28515625" style="1" bestFit="1" customWidth="1"/>
    <col min="8401" max="8401" width="7.28515625" style="1" bestFit="1" customWidth="1"/>
    <col min="8402" max="8402" width="7.7109375" style="1" customWidth="1"/>
    <col min="8403" max="8403" width="6.85546875" style="1" customWidth="1"/>
    <col min="8404" max="8404" width="0" style="1" hidden="1" customWidth="1"/>
    <col min="8405" max="8405" width="4.5703125" style="1" customWidth="1"/>
    <col min="8406" max="8406" width="8" style="1" customWidth="1"/>
    <col min="8407" max="8407" width="5.7109375" style="1" customWidth="1"/>
    <col min="8408" max="8408" width="8.28515625" style="1" bestFit="1" customWidth="1"/>
    <col min="8409" max="8409" width="7.28515625" style="1" customWidth="1"/>
    <col min="8410" max="8410" width="14.85546875" style="1" customWidth="1"/>
    <col min="8411" max="8412" width="0" style="1" hidden="1" customWidth="1"/>
    <col min="8413" max="8650" width="9.140625" style="1"/>
    <col min="8651" max="8651" width="8.85546875" style="1" customWidth="1"/>
    <col min="8652" max="8652" width="8.28515625" style="1" customWidth="1"/>
    <col min="8653" max="8654" width="7" style="1" bestFit="1" customWidth="1"/>
    <col min="8655" max="8655" width="8.5703125" style="1" customWidth="1"/>
    <col min="8656" max="8656" width="8.28515625" style="1" bestFit="1" customWidth="1"/>
    <col min="8657" max="8657" width="7.28515625" style="1" bestFit="1" customWidth="1"/>
    <col min="8658" max="8658" width="7.7109375" style="1" customWidth="1"/>
    <col min="8659" max="8659" width="6.85546875" style="1" customWidth="1"/>
    <col min="8660" max="8660" width="0" style="1" hidden="1" customWidth="1"/>
    <col min="8661" max="8661" width="4.5703125" style="1" customWidth="1"/>
    <col min="8662" max="8662" width="8" style="1" customWidth="1"/>
    <col min="8663" max="8663" width="5.7109375" style="1" customWidth="1"/>
    <col min="8664" max="8664" width="8.28515625" style="1" bestFit="1" customWidth="1"/>
    <col min="8665" max="8665" width="7.28515625" style="1" customWidth="1"/>
    <col min="8666" max="8666" width="14.85546875" style="1" customWidth="1"/>
    <col min="8667" max="8668" width="0" style="1" hidden="1" customWidth="1"/>
    <col min="8669" max="8906" width="9.140625" style="1"/>
    <col min="8907" max="8907" width="8.85546875" style="1" customWidth="1"/>
    <col min="8908" max="8908" width="8.28515625" style="1" customWidth="1"/>
    <col min="8909" max="8910" width="7" style="1" bestFit="1" customWidth="1"/>
    <col min="8911" max="8911" width="8.5703125" style="1" customWidth="1"/>
    <col min="8912" max="8912" width="8.28515625" style="1" bestFit="1" customWidth="1"/>
    <col min="8913" max="8913" width="7.28515625" style="1" bestFit="1" customWidth="1"/>
    <col min="8914" max="8914" width="7.7109375" style="1" customWidth="1"/>
    <col min="8915" max="8915" width="6.85546875" style="1" customWidth="1"/>
    <col min="8916" max="8916" width="0" style="1" hidden="1" customWidth="1"/>
    <col min="8917" max="8917" width="4.5703125" style="1" customWidth="1"/>
    <col min="8918" max="8918" width="8" style="1" customWidth="1"/>
    <col min="8919" max="8919" width="5.7109375" style="1" customWidth="1"/>
    <col min="8920" max="8920" width="8.28515625" style="1" bestFit="1" customWidth="1"/>
    <col min="8921" max="8921" width="7.28515625" style="1" customWidth="1"/>
    <col min="8922" max="8922" width="14.85546875" style="1" customWidth="1"/>
    <col min="8923" max="8924" width="0" style="1" hidden="1" customWidth="1"/>
    <col min="8925" max="9162" width="9.140625" style="1"/>
    <col min="9163" max="9163" width="8.85546875" style="1" customWidth="1"/>
    <col min="9164" max="9164" width="8.28515625" style="1" customWidth="1"/>
    <col min="9165" max="9166" width="7" style="1" bestFit="1" customWidth="1"/>
    <col min="9167" max="9167" width="8.5703125" style="1" customWidth="1"/>
    <col min="9168" max="9168" width="8.28515625" style="1" bestFit="1" customWidth="1"/>
    <col min="9169" max="9169" width="7.28515625" style="1" bestFit="1" customWidth="1"/>
    <col min="9170" max="9170" width="7.7109375" style="1" customWidth="1"/>
    <col min="9171" max="9171" width="6.85546875" style="1" customWidth="1"/>
    <col min="9172" max="9172" width="0" style="1" hidden="1" customWidth="1"/>
    <col min="9173" max="9173" width="4.5703125" style="1" customWidth="1"/>
    <col min="9174" max="9174" width="8" style="1" customWidth="1"/>
    <col min="9175" max="9175" width="5.7109375" style="1" customWidth="1"/>
    <col min="9176" max="9176" width="8.28515625" style="1" bestFit="1" customWidth="1"/>
    <col min="9177" max="9177" width="7.28515625" style="1" customWidth="1"/>
    <col min="9178" max="9178" width="14.85546875" style="1" customWidth="1"/>
    <col min="9179" max="9180" width="0" style="1" hidden="1" customWidth="1"/>
    <col min="9181" max="9418" width="9.140625" style="1"/>
    <col min="9419" max="9419" width="8.85546875" style="1" customWidth="1"/>
    <col min="9420" max="9420" width="8.28515625" style="1" customWidth="1"/>
    <col min="9421" max="9422" width="7" style="1" bestFit="1" customWidth="1"/>
    <col min="9423" max="9423" width="8.5703125" style="1" customWidth="1"/>
    <col min="9424" max="9424" width="8.28515625" style="1" bestFit="1" customWidth="1"/>
    <col min="9425" max="9425" width="7.28515625" style="1" bestFit="1" customWidth="1"/>
    <col min="9426" max="9426" width="7.7109375" style="1" customWidth="1"/>
    <col min="9427" max="9427" width="6.85546875" style="1" customWidth="1"/>
    <col min="9428" max="9428" width="0" style="1" hidden="1" customWidth="1"/>
    <col min="9429" max="9429" width="4.5703125" style="1" customWidth="1"/>
    <col min="9430" max="9430" width="8" style="1" customWidth="1"/>
    <col min="9431" max="9431" width="5.7109375" style="1" customWidth="1"/>
    <col min="9432" max="9432" width="8.28515625" style="1" bestFit="1" customWidth="1"/>
    <col min="9433" max="9433" width="7.28515625" style="1" customWidth="1"/>
    <col min="9434" max="9434" width="14.85546875" style="1" customWidth="1"/>
    <col min="9435" max="9436" width="0" style="1" hidden="1" customWidth="1"/>
    <col min="9437" max="9674" width="9.140625" style="1"/>
    <col min="9675" max="9675" width="8.85546875" style="1" customWidth="1"/>
    <col min="9676" max="9676" width="8.28515625" style="1" customWidth="1"/>
    <col min="9677" max="9678" width="7" style="1" bestFit="1" customWidth="1"/>
    <col min="9679" max="9679" width="8.5703125" style="1" customWidth="1"/>
    <col min="9680" max="9680" width="8.28515625" style="1" bestFit="1" customWidth="1"/>
    <col min="9681" max="9681" width="7.28515625" style="1" bestFit="1" customWidth="1"/>
    <col min="9682" max="9682" width="7.7109375" style="1" customWidth="1"/>
    <col min="9683" max="9683" width="6.85546875" style="1" customWidth="1"/>
    <col min="9684" max="9684" width="0" style="1" hidden="1" customWidth="1"/>
    <col min="9685" max="9685" width="4.5703125" style="1" customWidth="1"/>
    <col min="9686" max="9686" width="8" style="1" customWidth="1"/>
    <col min="9687" max="9687" width="5.7109375" style="1" customWidth="1"/>
    <col min="9688" max="9688" width="8.28515625" style="1" bestFit="1" customWidth="1"/>
    <col min="9689" max="9689" width="7.28515625" style="1" customWidth="1"/>
    <col min="9690" max="9690" width="14.85546875" style="1" customWidth="1"/>
    <col min="9691" max="9692" width="0" style="1" hidden="1" customWidth="1"/>
    <col min="9693" max="9930" width="9.140625" style="1"/>
    <col min="9931" max="9931" width="8.85546875" style="1" customWidth="1"/>
    <col min="9932" max="9932" width="8.28515625" style="1" customWidth="1"/>
    <col min="9933" max="9934" width="7" style="1" bestFit="1" customWidth="1"/>
    <col min="9935" max="9935" width="8.5703125" style="1" customWidth="1"/>
    <col min="9936" max="9936" width="8.28515625" style="1" bestFit="1" customWidth="1"/>
    <col min="9937" max="9937" width="7.28515625" style="1" bestFit="1" customWidth="1"/>
    <col min="9938" max="9938" width="7.7109375" style="1" customWidth="1"/>
    <col min="9939" max="9939" width="6.85546875" style="1" customWidth="1"/>
    <col min="9940" max="9940" width="0" style="1" hidden="1" customWidth="1"/>
    <col min="9941" max="9941" width="4.5703125" style="1" customWidth="1"/>
    <col min="9942" max="9942" width="8" style="1" customWidth="1"/>
    <col min="9943" max="9943" width="5.7109375" style="1" customWidth="1"/>
    <col min="9944" max="9944" width="8.28515625" style="1" bestFit="1" customWidth="1"/>
    <col min="9945" max="9945" width="7.28515625" style="1" customWidth="1"/>
    <col min="9946" max="9946" width="14.85546875" style="1" customWidth="1"/>
    <col min="9947" max="9948" width="0" style="1" hidden="1" customWidth="1"/>
    <col min="9949" max="10186" width="9.140625" style="1"/>
    <col min="10187" max="10187" width="8.85546875" style="1" customWidth="1"/>
    <col min="10188" max="10188" width="8.28515625" style="1" customWidth="1"/>
    <col min="10189" max="10190" width="7" style="1" bestFit="1" customWidth="1"/>
    <col min="10191" max="10191" width="8.5703125" style="1" customWidth="1"/>
    <col min="10192" max="10192" width="8.28515625" style="1" bestFit="1" customWidth="1"/>
    <col min="10193" max="10193" width="7.28515625" style="1" bestFit="1" customWidth="1"/>
    <col min="10194" max="10194" width="7.7109375" style="1" customWidth="1"/>
    <col min="10195" max="10195" width="6.85546875" style="1" customWidth="1"/>
    <col min="10196" max="10196" width="0" style="1" hidden="1" customWidth="1"/>
    <col min="10197" max="10197" width="4.5703125" style="1" customWidth="1"/>
    <col min="10198" max="10198" width="8" style="1" customWidth="1"/>
    <col min="10199" max="10199" width="5.7109375" style="1" customWidth="1"/>
    <col min="10200" max="10200" width="8.28515625" style="1" bestFit="1" customWidth="1"/>
    <col min="10201" max="10201" width="7.28515625" style="1" customWidth="1"/>
    <col min="10202" max="10202" width="14.85546875" style="1" customWidth="1"/>
    <col min="10203" max="10204" width="0" style="1" hidden="1" customWidth="1"/>
    <col min="10205" max="10442" width="9.140625" style="1"/>
    <col min="10443" max="10443" width="8.85546875" style="1" customWidth="1"/>
    <col min="10444" max="10444" width="8.28515625" style="1" customWidth="1"/>
    <col min="10445" max="10446" width="7" style="1" bestFit="1" customWidth="1"/>
    <col min="10447" max="10447" width="8.5703125" style="1" customWidth="1"/>
    <col min="10448" max="10448" width="8.28515625" style="1" bestFit="1" customWidth="1"/>
    <col min="10449" max="10449" width="7.28515625" style="1" bestFit="1" customWidth="1"/>
    <col min="10450" max="10450" width="7.7109375" style="1" customWidth="1"/>
    <col min="10451" max="10451" width="6.85546875" style="1" customWidth="1"/>
    <col min="10452" max="10452" width="0" style="1" hidden="1" customWidth="1"/>
    <col min="10453" max="10453" width="4.5703125" style="1" customWidth="1"/>
    <col min="10454" max="10454" width="8" style="1" customWidth="1"/>
    <col min="10455" max="10455" width="5.7109375" style="1" customWidth="1"/>
    <col min="10456" max="10456" width="8.28515625" style="1" bestFit="1" customWidth="1"/>
    <col min="10457" max="10457" width="7.28515625" style="1" customWidth="1"/>
    <col min="10458" max="10458" width="14.85546875" style="1" customWidth="1"/>
    <col min="10459" max="10460" width="0" style="1" hidden="1" customWidth="1"/>
    <col min="10461" max="10698" width="9.140625" style="1"/>
    <col min="10699" max="10699" width="8.85546875" style="1" customWidth="1"/>
    <col min="10700" max="10700" width="8.28515625" style="1" customWidth="1"/>
    <col min="10701" max="10702" width="7" style="1" bestFit="1" customWidth="1"/>
    <col min="10703" max="10703" width="8.5703125" style="1" customWidth="1"/>
    <col min="10704" max="10704" width="8.28515625" style="1" bestFit="1" customWidth="1"/>
    <col min="10705" max="10705" width="7.28515625" style="1" bestFit="1" customWidth="1"/>
    <col min="10706" max="10706" width="7.7109375" style="1" customWidth="1"/>
    <col min="10707" max="10707" width="6.85546875" style="1" customWidth="1"/>
    <col min="10708" max="10708" width="0" style="1" hidden="1" customWidth="1"/>
    <col min="10709" max="10709" width="4.5703125" style="1" customWidth="1"/>
    <col min="10710" max="10710" width="8" style="1" customWidth="1"/>
    <col min="10711" max="10711" width="5.7109375" style="1" customWidth="1"/>
    <col min="10712" max="10712" width="8.28515625" style="1" bestFit="1" customWidth="1"/>
    <col min="10713" max="10713" width="7.28515625" style="1" customWidth="1"/>
    <col min="10714" max="10714" width="14.85546875" style="1" customWidth="1"/>
    <col min="10715" max="10716" width="0" style="1" hidden="1" customWidth="1"/>
    <col min="10717" max="10954" width="9.140625" style="1"/>
    <col min="10955" max="10955" width="8.85546875" style="1" customWidth="1"/>
    <col min="10956" max="10956" width="8.28515625" style="1" customWidth="1"/>
    <col min="10957" max="10958" width="7" style="1" bestFit="1" customWidth="1"/>
    <col min="10959" max="10959" width="8.5703125" style="1" customWidth="1"/>
    <col min="10960" max="10960" width="8.28515625" style="1" bestFit="1" customWidth="1"/>
    <col min="10961" max="10961" width="7.28515625" style="1" bestFit="1" customWidth="1"/>
    <col min="10962" max="10962" width="7.7109375" style="1" customWidth="1"/>
    <col min="10963" max="10963" width="6.85546875" style="1" customWidth="1"/>
    <col min="10964" max="10964" width="0" style="1" hidden="1" customWidth="1"/>
    <col min="10965" max="10965" width="4.5703125" style="1" customWidth="1"/>
    <col min="10966" max="10966" width="8" style="1" customWidth="1"/>
    <col min="10967" max="10967" width="5.7109375" style="1" customWidth="1"/>
    <col min="10968" max="10968" width="8.28515625" style="1" bestFit="1" customWidth="1"/>
    <col min="10969" max="10969" width="7.28515625" style="1" customWidth="1"/>
    <col min="10970" max="10970" width="14.85546875" style="1" customWidth="1"/>
    <col min="10971" max="10972" width="0" style="1" hidden="1" customWidth="1"/>
    <col min="10973" max="11210" width="9.140625" style="1"/>
    <col min="11211" max="11211" width="8.85546875" style="1" customWidth="1"/>
    <col min="11212" max="11212" width="8.28515625" style="1" customWidth="1"/>
    <col min="11213" max="11214" width="7" style="1" bestFit="1" customWidth="1"/>
    <col min="11215" max="11215" width="8.5703125" style="1" customWidth="1"/>
    <col min="11216" max="11216" width="8.28515625" style="1" bestFit="1" customWidth="1"/>
    <col min="11217" max="11217" width="7.28515625" style="1" bestFit="1" customWidth="1"/>
    <col min="11218" max="11218" width="7.7109375" style="1" customWidth="1"/>
    <col min="11219" max="11219" width="6.85546875" style="1" customWidth="1"/>
    <col min="11220" max="11220" width="0" style="1" hidden="1" customWidth="1"/>
    <col min="11221" max="11221" width="4.5703125" style="1" customWidth="1"/>
    <col min="11222" max="11222" width="8" style="1" customWidth="1"/>
    <col min="11223" max="11223" width="5.7109375" style="1" customWidth="1"/>
    <col min="11224" max="11224" width="8.28515625" style="1" bestFit="1" customWidth="1"/>
    <col min="11225" max="11225" width="7.28515625" style="1" customWidth="1"/>
    <col min="11226" max="11226" width="14.85546875" style="1" customWidth="1"/>
    <col min="11227" max="11228" width="0" style="1" hidden="1" customWidth="1"/>
    <col min="11229" max="11466" width="9.140625" style="1"/>
    <col min="11467" max="11467" width="8.85546875" style="1" customWidth="1"/>
    <col min="11468" max="11468" width="8.28515625" style="1" customWidth="1"/>
    <col min="11469" max="11470" width="7" style="1" bestFit="1" customWidth="1"/>
    <col min="11471" max="11471" width="8.5703125" style="1" customWidth="1"/>
    <col min="11472" max="11472" width="8.28515625" style="1" bestFit="1" customWidth="1"/>
    <col min="11473" max="11473" width="7.28515625" style="1" bestFit="1" customWidth="1"/>
    <col min="11474" max="11474" width="7.7109375" style="1" customWidth="1"/>
    <col min="11475" max="11475" width="6.85546875" style="1" customWidth="1"/>
    <col min="11476" max="11476" width="0" style="1" hidden="1" customWidth="1"/>
    <col min="11477" max="11477" width="4.5703125" style="1" customWidth="1"/>
    <col min="11478" max="11478" width="8" style="1" customWidth="1"/>
    <col min="11479" max="11479" width="5.7109375" style="1" customWidth="1"/>
    <col min="11480" max="11480" width="8.28515625" style="1" bestFit="1" customWidth="1"/>
    <col min="11481" max="11481" width="7.28515625" style="1" customWidth="1"/>
    <col min="11482" max="11482" width="14.85546875" style="1" customWidth="1"/>
    <col min="11483" max="11484" width="0" style="1" hidden="1" customWidth="1"/>
    <col min="11485" max="11722" width="9.140625" style="1"/>
    <col min="11723" max="11723" width="8.85546875" style="1" customWidth="1"/>
    <col min="11724" max="11724" width="8.28515625" style="1" customWidth="1"/>
    <col min="11725" max="11726" width="7" style="1" bestFit="1" customWidth="1"/>
    <col min="11727" max="11727" width="8.5703125" style="1" customWidth="1"/>
    <col min="11728" max="11728" width="8.28515625" style="1" bestFit="1" customWidth="1"/>
    <col min="11729" max="11729" width="7.28515625" style="1" bestFit="1" customWidth="1"/>
    <col min="11730" max="11730" width="7.7109375" style="1" customWidth="1"/>
    <col min="11731" max="11731" width="6.85546875" style="1" customWidth="1"/>
    <col min="11732" max="11732" width="0" style="1" hidden="1" customWidth="1"/>
    <col min="11733" max="11733" width="4.5703125" style="1" customWidth="1"/>
    <col min="11734" max="11734" width="8" style="1" customWidth="1"/>
    <col min="11735" max="11735" width="5.7109375" style="1" customWidth="1"/>
    <col min="11736" max="11736" width="8.28515625" style="1" bestFit="1" customWidth="1"/>
    <col min="11737" max="11737" width="7.28515625" style="1" customWidth="1"/>
    <col min="11738" max="11738" width="14.85546875" style="1" customWidth="1"/>
    <col min="11739" max="11740" width="0" style="1" hidden="1" customWidth="1"/>
    <col min="11741" max="11978" width="9.140625" style="1"/>
    <col min="11979" max="11979" width="8.85546875" style="1" customWidth="1"/>
    <col min="11980" max="11980" width="8.28515625" style="1" customWidth="1"/>
    <col min="11981" max="11982" width="7" style="1" bestFit="1" customWidth="1"/>
    <col min="11983" max="11983" width="8.5703125" style="1" customWidth="1"/>
    <col min="11984" max="11984" width="8.28515625" style="1" bestFit="1" customWidth="1"/>
    <col min="11985" max="11985" width="7.28515625" style="1" bestFit="1" customWidth="1"/>
    <col min="11986" max="11986" width="7.7109375" style="1" customWidth="1"/>
    <col min="11987" max="11987" width="6.85546875" style="1" customWidth="1"/>
    <col min="11988" max="11988" width="0" style="1" hidden="1" customWidth="1"/>
    <col min="11989" max="11989" width="4.5703125" style="1" customWidth="1"/>
    <col min="11990" max="11990" width="8" style="1" customWidth="1"/>
    <col min="11991" max="11991" width="5.7109375" style="1" customWidth="1"/>
    <col min="11992" max="11992" width="8.28515625" style="1" bestFit="1" customWidth="1"/>
    <col min="11993" max="11993" width="7.28515625" style="1" customWidth="1"/>
    <col min="11994" max="11994" width="14.85546875" style="1" customWidth="1"/>
    <col min="11995" max="11996" width="0" style="1" hidden="1" customWidth="1"/>
    <col min="11997" max="12234" width="9.140625" style="1"/>
    <col min="12235" max="12235" width="8.85546875" style="1" customWidth="1"/>
    <col min="12236" max="12236" width="8.28515625" style="1" customWidth="1"/>
    <col min="12237" max="12238" width="7" style="1" bestFit="1" customWidth="1"/>
    <col min="12239" max="12239" width="8.5703125" style="1" customWidth="1"/>
    <col min="12240" max="12240" width="8.28515625" style="1" bestFit="1" customWidth="1"/>
    <col min="12241" max="12241" width="7.28515625" style="1" bestFit="1" customWidth="1"/>
    <col min="12242" max="12242" width="7.7109375" style="1" customWidth="1"/>
    <col min="12243" max="12243" width="6.85546875" style="1" customWidth="1"/>
    <col min="12244" max="12244" width="0" style="1" hidden="1" customWidth="1"/>
    <col min="12245" max="12245" width="4.5703125" style="1" customWidth="1"/>
    <col min="12246" max="12246" width="8" style="1" customWidth="1"/>
    <col min="12247" max="12247" width="5.7109375" style="1" customWidth="1"/>
    <col min="12248" max="12248" width="8.28515625" style="1" bestFit="1" customWidth="1"/>
    <col min="12249" max="12249" width="7.28515625" style="1" customWidth="1"/>
    <col min="12250" max="12250" width="14.85546875" style="1" customWidth="1"/>
    <col min="12251" max="12252" width="0" style="1" hidden="1" customWidth="1"/>
    <col min="12253" max="12490" width="9.140625" style="1"/>
    <col min="12491" max="12491" width="8.85546875" style="1" customWidth="1"/>
    <col min="12492" max="12492" width="8.28515625" style="1" customWidth="1"/>
    <col min="12493" max="12494" width="7" style="1" bestFit="1" customWidth="1"/>
    <col min="12495" max="12495" width="8.5703125" style="1" customWidth="1"/>
    <col min="12496" max="12496" width="8.28515625" style="1" bestFit="1" customWidth="1"/>
    <col min="12497" max="12497" width="7.28515625" style="1" bestFit="1" customWidth="1"/>
    <col min="12498" max="12498" width="7.7109375" style="1" customWidth="1"/>
    <col min="12499" max="12499" width="6.85546875" style="1" customWidth="1"/>
    <col min="12500" max="12500" width="0" style="1" hidden="1" customWidth="1"/>
    <col min="12501" max="12501" width="4.5703125" style="1" customWidth="1"/>
    <col min="12502" max="12502" width="8" style="1" customWidth="1"/>
    <col min="12503" max="12503" width="5.7109375" style="1" customWidth="1"/>
    <col min="12504" max="12504" width="8.28515625" style="1" bestFit="1" customWidth="1"/>
    <col min="12505" max="12505" width="7.28515625" style="1" customWidth="1"/>
    <col min="12506" max="12506" width="14.85546875" style="1" customWidth="1"/>
    <col min="12507" max="12508" width="0" style="1" hidden="1" customWidth="1"/>
    <col min="12509" max="12746" width="9.140625" style="1"/>
    <col min="12747" max="12747" width="8.85546875" style="1" customWidth="1"/>
    <col min="12748" max="12748" width="8.28515625" style="1" customWidth="1"/>
    <col min="12749" max="12750" width="7" style="1" bestFit="1" customWidth="1"/>
    <col min="12751" max="12751" width="8.5703125" style="1" customWidth="1"/>
    <col min="12752" max="12752" width="8.28515625" style="1" bestFit="1" customWidth="1"/>
    <col min="12753" max="12753" width="7.28515625" style="1" bestFit="1" customWidth="1"/>
    <col min="12754" max="12754" width="7.7109375" style="1" customWidth="1"/>
    <col min="12755" max="12755" width="6.85546875" style="1" customWidth="1"/>
    <col min="12756" max="12756" width="0" style="1" hidden="1" customWidth="1"/>
    <col min="12757" max="12757" width="4.5703125" style="1" customWidth="1"/>
    <col min="12758" max="12758" width="8" style="1" customWidth="1"/>
    <col min="12759" max="12759" width="5.7109375" style="1" customWidth="1"/>
    <col min="12760" max="12760" width="8.28515625" style="1" bestFit="1" customWidth="1"/>
    <col min="12761" max="12761" width="7.28515625" style="1" customWidth="1"/>
    <col min="12762" max="12762" width="14.85546875" style="1" customWidth="1"/>
    <col min="12763" max="12764" width="0" style="1" hidden="1" customWidth="1"/>
    <col min="12765" max="13002" width="9.140625" style="1"/>
    <col min="13003" max="13003" width="8.85546875" style="1" customWidth="1"/>
    <col min="13004" max="13004" width="8.28515625" style="1" customWidth="1"/>
    <col min="13005" max="13006" width="7" style="1" bestFit="1" customWidth="1"/>
    <col min="13007" max="13007" width="8.5703125" style="1" customWidth="1"/>
    <col min="13008" max="13008" width="8.28515625" style="1" bestFit="1" customWidth="1"/>
    <col min="13009" max="13009" width="7.28515625" style="1" bestFit="1" customWidth="1"/>
    <col min="13010" max="13010" width="7.7109375" style="1" customWidth="1"/>
    <col min="13011" max="13011" width="6.85546875" style="1" customWidth="1"/>
    <col min="13012" max="13012" width="0" style="1" hidden="1" customWidth="1"/>
    <col min="13013" max="13013" width="4.5703125" style="1" customWidth="1"/>
    <col min="13014" max="13014" width="8" style="1" customWidth="1"/>
    <col min="13015" max="13015" width="5.7109375" style="1" customWidth="1"/>
    <col min="13016" max="13016" width="8.28515625" style="1" bestFit="1" customWidth="1"/>
    <col min="13017" max="13017" width="7.28515625" style="1" customWidth="1"/>
    <col min="13018" max="13018" width="14.85546875" style="1" customWidth="1"/>
    <col min="13019" max="13020" width="0" style="1" hidden="1" customWidth="1"/>
    <col min="13021" max="13258" width="9.140625" style="1"/>
    <col min="13259" max="13259" width="8.85546875" style="1" customWidth="1"/>
    <col min="13260" max="13260" width="8.28515625" style="1" customWidth="1"/>
    <col min="13261" max="13262" width="7" style="1" bestFit="1" customWidth="1"/>
    <col min="13263" max="13263" width="8.5703125" style="1" customWidth="1"/>
    <col min="13264" max="13264" width="8.28515625" style="1" bestFit="1" customWidth="1"/>
    <col min="13265" max="13265" width="7.28515625" style="1" bestFit="1" customWidth="1"/>
    <col min="13266" max="13266" width="7.7109375" style="1" customWidth="1"/>
    <col min="13267" max="13267" width="6.85546875" style="1" customWidth="1"/>
    <col min="13268" max="13268" width="0" style="1" hidden="1" customWidth="1"/>
    <col min="13269" max="13269" width="4.5703125" style="1" customWidth="1"/>
    <col min="13270" max="13270" width="8" style="1" customWidth="1"/>
    <col min="13271" max="13271" width="5.7109375" style="1" customWidth="1"/>
    <col min="13272" max="13272" width="8.28515625" style="1" bestFit="1" customWidth="1"/>
    <col min="13273" max="13273" width="7.28515625" style="1" customWidth="1"/>
    <col min="13274" max="13274" width="14.85546875" style="1" customWidth="1"/>
    <col min="13275" max="13276" width="0" style="1" hidden="1" customWidth="1"/>
    <col min="13277" max="13514" width="9.140625" style="1"/>
    <col min="13515" max="13515" width="8.85546875" style="1" customWidth="1"/>
    <col min="13516" max="13516" width="8.28515625" style="1" customWidth="1"/>
    <col min="13517" max="13518" width="7" style="1" bestFit="1" customWidth="1"/>
    <col min="13519" max="13519" width="8.5703125" style="1" customWidth="1"/>
    <col min="13520" max="13520" width="8.28515625" style="1" bestFit="1" customWidth="1"/>
    <col min="13521" max="13521" width="7.28515625" style="1" bestFit="1" customWidth="1"/>
    <col min="13522" max="13522" width="7.7109375" style="1" customWidth="1"/>
    <col min="13523" max="13523" width="6.85546875" style="1" customWidth="1"/>
    <col min="13524" max="13524" width="0" style="1" hidden="1" customWidth="1"/>
    <col min="13525" max="13525" width="4.5703125" style="1" customWidth="1"/>
    <col min="13526" max="13526" width="8" style="1" customWidth="1"/>
    <col min="13527" max="13527" width="5.7109375" style="1" customWidth="1"/>
    <col min="13528" max="13528" width="8.28515625" style="1" bestFit="1" customWidth="1"/>
    <col min="13529" max="13529" width="7.28515625" style="1" customWidth="1"/>
    <col min="13530" max="13530" width="14.85546875" style="1" customWidth="1"/>
    <col min="13531" max="13532" width="0" style="1" hidden="1" customWidth="1"/>
    <col min="13533" max="13770" width="9.140625" style="1"/>
    <col min="13771" max="13771" width="8.85546875" style="1" customWidth="1"/>
    <col min="13772" max="13772" width="8.28515625" style="1" customWidth="1"/>
    <col min="13773" max="13774" width="7" style="1" bestFit="1" customWidth="1"/>
    <col min="13775" max="13775" width="8.5703125" style="1" customWidth="1"/>
    <col min="13776" max="13776" width="8.28515625" style="1" bestFit="1" customWidth="1"/>
    <col min="13777" max="13777" width="7.28515625" style="1" bestFit="1" customWidth="1"/>
    <col min="13778" max="13778" width="7.7109375" style="1" customWidth="1"/>
    <col min="13779" max="13779" width="6.85546875" style="1" customWidth="1"/>
    <col min="13780" max="13780" width="0" style="1" hidden="1" customWidth="1"/>
    <col min="13781" max="13781" width="4.5703125" style="1" customWidth="1"/>
    <col min="13782" max="13782" width="8" style="1" customWidth="1"/>
    <col min="13783" max="13783" width="5.7109375" style="1" customWidth="1"/>
    <col min="13784" max="13784" width="8.28515625" style="1" bestFit="1" customWidth="1"/>
    <col min="13785" max="13785" width="7.28515625" style="1" customWidth="1"/>
    <col min="13786" max="13786" width="14.85546875" style="1" customWidth="1"/>
    <col min="13787" max="13788" width="0" style="1" hidden="1" customWidth="1"/>
    <col min="13789" max="14026" width="9.140625" style="1"/>
    <col min="14027" max="14027" width="8.85546875" style="1" customWidth="1"/>
    <col min="14028" max="14028" width="8.28515625" style="1" customWidth="1"/>
    <col min="14029" max="14030" width="7" style="1" bestFit="1" customWidth="1"/>
    <col min="14031" max="14031" width="8.5703125" style="1" customWidth="1"/>
    <col min="14032" max="14032" width="8.28515625" style="1" bestFit="1" customWidth="1"/>
    <col min="14033" max="14033" width="7.28515625" style="1" bestFit="1" customWidth="1"/>
    <col min="14034" max="14034" width="7.7109375" style="1" customWidth="1"/>
    <col min="14035" max="14035" width="6.85546875" style="1" customWidth="1"/>
    <col min="14036" max="14036" width="0" style="1" hidden="1" customWidth="1"/>
    <col min="14037" max="14037" width="4.5703125" style="1" customWidth="1"/>
    <col min="14038" max="14038" width="8" style="1" customWidth="1"/>
    <col min="14039" max="14039" width="5.7109375" style="1" customWidth="1"/>
    <col min="14040" max="14040" width="8.28515625" style="1" bestFit="1" customWidth="1"/>
    <col min="14041" max="14041" width="7.28515625" style="1" customWidth="1"/>
    <col min="14042" max="14042" width="14.85546875" style="1" customWidth="1"/>
    <col min="14043" max="14044" width="0" style="1" hidden="1" customWidth="1"/>
    <col min="14045" max="14282" width="9.140625" style="1"/>
    <col min="14283" max="14283" width="8.85546875" style="1" customWidth="1"/>
    <col min="14284" max="14284" width="8.28515625" style="1" customWidth="1"/>
    <col min="14285" max="14286" width="7" style="1" bestFit="1" customWidth="1"/>
    <col min="14287" max="14287" width="8.5703125" style="1" customWidth="1"/>
    <col min="14288" max="14288" width="8.28515625" style="1" bestFit="1" customWidth="1"/>
    <col min="14289" max="14289" width="7.28515625" style="1" bestFit="1" customWidth="1"/>
    <col min="14290" max="14290" width="7.7109375" style="1" customWidth="1"/>
    <col min="14291" max="14291" width="6.85546875" style="1" customWidth="1"/>
    <col min="14292" max="14292" width="0" style="1" hidden="1" customWidth="1"/>
    <col min="14293" max="14293" width="4.5703125" style="1" customWidth="1"/>
    <col min="14294" max="14294" width="8" style="1" customWidth="1"/>
    <col min="14295" max="14295" width="5.7109375" style="1" customWidth="1"/>
    <col min="14296" max="14296" width="8.28515625" style="1" bestFit="1" customWidth="1"/>
    <col min="14297" max="14297" width="7.28515625" style="1" customWidth="1"/>
    <col min="14298" max="14298" width="14.85546875" style="1" customWidth="1"/>
    <col min="14299" max="14300" width="0" style="1" hidden="1" customWidth="1"/>
    <col min="14301" max="14538" width="9.140625" style="1"/>
    <col min="14539" max="14539" width="8.85546875" style="1" customWidth="1"/>
    <col min="14540" max="14540" width="8.28515625" style="1" customWidth="1"/>
    <col min="14541" max="14542" width="7" style="1" bestFit="1" customWidth="1"/>
    <col min="14543" max="14543" width="8.5703125" style="1" customWidth="1"/>
    <col min="14544" max="14544" width="8.28515625" style="1" bestFit="1" customWidth="1"/>
    <col min="14545" max="14545" width="7.28515625" style="1" bestFit="1" customWidth="1"/>
    <col min="14546" max="14546" width="7.7109375" style="1" customWidth="1"/>
    <col min="14547" max="14547" width="6.85546875" style="1" customWidth="1"/>
    <col min="14548" max="14548" width="0" style="1" hidden="1" customWidth="1"/>
    <col min="14549" max="14549" width="4.5703125" style="1" customWidth="1"/>
    <col min="14550" max="14550" width="8" style="1" customWidth="1"/>
    <col min="14551" max="14551" width="5.7109375" style="1" customWidth="1"/>
    <col min="14552" max="14552" width="8.28515625" style="1" bestFit="1" customWidth="1"/>
    <col min="14553" max="14553" width="7.28515625" style="1" customWidth="1"/>
    <col min="14554" max="14554" width="14.85546875" style="1" customWidth="1"/>
    <col min="14555" max="14556" width="0" style="1" hidden="1" customWidth="1"/>
    <col min="14557" max="14794" width="9.140625" style="1"/>
    <col min="14795" max="14795" width="8.85546875" style="1" customWidth="1"/>
    <col min="14796" max="14796" width="8.28515625" style="1" customWidth="1"/>
    <col min="14797" max="14798" width="7" style="1" bestFit="1" customWidth="1"/>
    <col min="14799" max="14799" width="8.5703125" style="1" customWidth="1"/>
    <col min="14800" max="14800" width="8.28515625" style="1" bestFit="1" customWidth="1"/>
    <col min="14801" max="14801" width="7.28515625" style="1" bestFit="1" customWidth="1"/>
    <col min="14802" max="14802" width="7.7109375" style="1" customWidth="1"/>
    <col min="14803" max="14803" width="6.85546875" style="1" customWidth="1"/>
    <col min="14804" max="14804" width="0" style="1" hidden="1" customWidth="1"/>
    <col min="14805" max="14805" width="4.5703125" style="1" customWidth="1"/>
    <col min="14806" max="14806" width="8" style="1" customWidth="1"/>
    <col min="14807" max="14807" width="5.7109375" style="1" customWidth="1"/>
    <col min="14808" max="14808" width="8.28515625" style="1" bestFit="1" customWidth="1"/>
    <col min="14809" max="14809" width="7.28515625" style="1" customWidth="1"/>
    <col min="14810" max="14810" width="14.85546875" style="1" customWidth="1"/>
    <col min="14811" max="14812" width="0" style="1" hidden="1" customWidth="1"/>
    <col min="14813" max="15050" width="9.140625" style="1"/>
    <col min="15051" max="15051" width="8.85546875" style="1" customWidth="1"/>
    <col min="15052" max="15052" width="8.28515625" style="1" customWidth="1"/>
    <col min="15053" max="15054" width="7" style="1" bestFit="1" customWidth="1"/>
    <col min="15055" max="15055" width="8.5703125" style="1" customWidth="1"/>
    <col min="15056" max="15056" width="8.28515625" style="1" bestFit="1" customWidth="1"/>
    <col min="15057" max="15057" width="7.28515625" style="1" bestFit="1" customWidth="1"/>
    <col min="15058" max="15058" width="7.7109375" style="1" customWidth="1"/>
    <col min="15059" max="15059" width="6.85546875" style="1" customWidth="1"/>
    <col min="15060" max="15060" width="0" style="1" hidden="1" customWidth="1"/>
    <col min="15061" max="15061" width="4.5703125" style="1" customWidth="1"/>
    <col min="15062" max="15062" width="8" style="1" customWidth="1"/>
    <col min="15063" max="15063" width="5.7109375" style="1" customWidth="1"/>
    <col min="15064" max="15064" width="8.28515625" style="1" bestFit="1" customWidth="1"/>
    <col min="15065" max="15065" width="7.28515625" style="1" customWidth="1"/>
    <col min="15066" max="15066" width="14.85546875" style="1" customWidth="1"/>
    <col min="15067" max="15068" width="0" style="1" hidden="1" customWidth="1"/>
    <col min="15069" max="15306" width="9.140625" style="1"/>
    <col min="15307" max="15307" width="8.85546875" style="1" customWidth="1"/>
    <col min="15308" max="15308" width="8.28515625" style="1" customWidth="1"/>
    <col min="15309" max="15310" width="7" style="1" bestFit="1" customWidth="1"/>
    <col min="15311" max="15311" width="8.5703125" style="1" customWidth="1"/>
    <col min="15312" max="15312" width="8.28515625" style="1" bestFit="1" customWidth="1"/>
    <col min="15313" max="15313" width="7.28515625" style="1" bestFit="1" customWidth="1"/>
    <col min="15314" max="15314" width="7.7109375" style="1" customWidth="1"/>
    <col min="15315" max="15315" width="6.85546875" style="1" customWidth="1"/>
    <col min="15316" max="15316" width="0" style="1" hidden="1" customWidth="1"/>
    <col min="15317" max="15317" width="4.5703125" style="1" customWidth="1"/>
    <col min="15318" max="15318" width="8" style="1" customWidth="1"/>
    <col min="15319" max="15319" width="5.7109375" style="1" customWidth="1"/>
    <col min="15320" max="15320" width="8.28515625" style="1" bestFit="1" customWidth="1"/>
    <col min="15321" max="15321" width="7.28515625" style="1" customWidth="1"/>
    <col min="15322" max="15322" width="14.85546875" style="1" customWidth="1"/>
    <col min="15323" max="15324" width="0" style="1" hidden="1" customWidth="1"/>
    <col min="15325" max="15562" width="9.140625" style="1"/>
    <col min="15563" max="15563" width="8.85546875" style="1" customWidth="1"/>
    <col min="15564" max="15564" width="8.28515625" style="1" customWidth="1"/>
    <col min="15565" max="15566" width="7" style="1" bestFit="1" customWidth="1"/>
    <col min="15567" max="15567" width="8.5703125" style="1" customWidth="1"/>
    <col min="15568" max="15568" width="8.28515625" style="1" bestFit="1" customWidth="1"/>
    <col min="15569" max="15569" width="7.28515625" style="1" bestFit="1" customWidth="1"/>
    <col min="15570" max="15570" width="7.7109375" style="1" customWidth="1"/>
    <col min="15571" max="15571" width="6.85546875" style="1" customWidth="1"/>
    <col min="15572" max="15572" width="0" style="1" hidden="1" customWidth="1"/>
    <col min="15573" max="15573" width="4.5703125" style="1" customWidth="1"/>
    <col min="15574" max="15574" width="8" style="1" customWidth="1"/>
    <col min="15575" max="15575" width="5.7109375" style="1" customWidth="1"/>
    <col min="15576" max="15576" width="8.28515625" style="1" bestFit="1" customWidth="1"/>
    <col min="15577" max="15577" width="7.28515625" style="1" customWidth="1"/>
    <col min="15578" max="15578" width="14.85546875" style="1" customWidth="1"/>
    <col min="15579" max="15580" width="0" style="1" hidden="1" customWidth="1"/>
    <col min="15581" max="15818" width="9.140625" style="1"/>
    <col min="15819" max="15819" width="8.85546875" style="1" customWidth="1"/>
    <col min="15820" max="15820" width="8.28515625" style="1" customWidth="1"/>
    <col min="15821" max="15822" width="7" style="1" bestFit="1" customWidth="1"/>
    <col min="15823" max="15823" width="8.5703125" style="1" customWidth="1"/>
    <col min="15824" max="15824" width="8.28515625" style="1" bestFit="1" customWidth="1"/>
    <col min="15825" max="15825" width="7.28515625" style="1" bestFit="1" customWidth="1"/>
    <col min="15826" max="15826" width="7.7109375" style="1" customWidth="1"/>
    <col min="15827" max="15827" width="6.85546875" style="1" customWidth="1"/>
    <col min="15828" max="15828" width="0" style="1" hidden="1" customWidth="1"/>
    <col min="15829" max="15829" width="4.5703125" style="1" customWidth="1"/>
    <col min="15830" max="15830" width="8" style="1" customWidth="1"/>
    <col min="15831" max="15831" width="5.7109375" style="1" customWidth="1"/>
    <col min="15832" max="15832" width="8.28515625" style="1" bestFit="1" customWidth="1"/>
    <col min="15833" max="15833" width="7.28515625" style="1" customWidth="1"/>
    <col min="15834" max="15834" width="14.85546875" style="1" customWidth="1"/>
    <col min="15835" max="15836" width="0" style="1" hidden="1" customWidth="1"/>
    <col min="15837" max="16074" width="9.140625" style="1"/>
    <col min="16075" max="16075" width="8.85546875" style="1" customWidth="1"/>
    <col min="16076" max="16076" width="8.28515625" style="1" customWidth="1"/>
    <col min="16077" max="16078" width="7" style="1" bestFit="1" customWidth="1"/>
    <col min="16079" max="16079" width="8.5703125" style="1" customWidth="1"/>
    <col min="16080" max="16080" width="8.28515625" style="1" bestFit="1" customWidth="1"/>
    <col min="16081" max="16081" width="7.28515625" style="1" bestFit="1" customWidth="1"/>
    <col min="16082" max="16082" width="7.7109375" style="1" customWidth="1"/>
    <col min="16083" max="16083" width="6.85546875" style="1" customWidth="1"/>
    <col min="16084" max="16084" width="0" style="1" hidden="1" customWidth="1"/>
    <col min="16085" max="16085" width="4.5703125" style="1" customWidth="1"/>
    <col min="16086" max="16086" width="8" style="1" customWidth="1"/>
    <col min="16087" max="16087" width="5.7109375" style="1" customWidth="1"/>
    <col min="16088" max="16088" width="8.28515625" style="1" bestFit="1" customWidth="1"/>
    <col min="16089" max="16089" width="7.28515625" style="1" customWidth="1"/>
    <col min="16090" max="16090" width="14.85546875" style="1" customWidth="1"/>
    <col min="16091" max="16092" width="0" style="1" hidden="1" customWidth="1"/>
    <col min="16093" max="16384" width="9.140625" style="1"/>
  </cols>
  <sheetData>
    <row r="1" spans="1:18" ht="21.75" customHeight="1">
      <c r="N1" s="113" t="s">
        <v>69</v>
      </c>
      <c r="O1" s="113"/>
      <c r="P1" s="113"/>
    </row>
    <row r="2" spans="1:18" ht="48" customHeight="1">
      <c r="A2" s="16" t="s">
        <v>68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</row>
    <row r="3" spans="1:18" ht="25.5" customHeight="1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0"/>
    </row>
    <row r="4" spans="1:18" ht="107.25" customHeight="1">
      <c r="A4" s="21" t="s">
        <v>0</v>
      </c>
      <c r="B4" s="22" t="s">
        <v>36</v>
      </c>
      <c r="C4" s="23"/>
      <c r="D4" s="23"/>
      <c r="E4" s="24"/>
      <c r="F4" s="22" t="s">
        <v>39</v>
      </c>
      <c r="G4" s="23"/>
      <c r="H4" s="24"/>
      <c r="I4" s="22" t="s">
        <v>65</v>
      </c>
      <c r="J4" s="23"/>
      <c r="K4" s="23"/>
      <c r="L4" s="24"/>
      <c r="M4" s="25"/>
      <c r="N4" s="26" t="s">
        <v>67</v>
      </c>
      <c r="O4" s="26"/>
      <c r="P4" s="26"/>
    </row>
    <row r="5" spans="1:18" ht="38.25" customHeight="1">
      <c r="A5" s="27"/>
      <c r="B5" s="21" t="s">
        <v>1</v>
      </c>
      <c r="C5" s="21" t="s">
        <v>60</v>
      </c>
      <c r="D5" s="28" t="s">
        <v>59</v>
      </c>
      <c r="E5" s="21" t="s">
        <v>58</v>
      </c>
      <c r="F5" s="21" t="s">
        <v>42</v>
      </c>
      <c r="G5" s="21" t="s">
        <v>43</v>
      </c>
      <c r="H5" s="21" t="s">
        <v>44</v>
      </c>
      <c r="I5" s="21" t="s">
        <v>47</v>
      </c>
      <c r="J5" s="29" t="s">
        <v>57</v>
      </c>
      <c r="K5" s="30" t="s">
        <v>46</v>
      </c>
      <c r="L5" s="31"/>
      <c r="M5" s="29"/>
      <c r="N5" s="112" t="s">
        <v>64</v>
      </c>
      <c r="O5" s="112"/>
      <c r="P5" s="112"/>
      <c r="Q5" s="12"/>
    </row>
    <row r="6" spans="1:18" ht="96.75" customHeight="1">
      <c r="A6" s="32"/>
      <c r="B6" s="32"/>
      <c r="C6" s="32"/>
      <c r="D6" s="33"/>
      <c r="E6" s="32"/>
      <c r="F6" s="32"/>
      <c r="G6" s="32"/>
      <c r="H6" s="32"/>
      <c r="I6" s="32"/>
      <c r="J6" s="34"/>
      <c r="K6" s="11" t="s">
        <v>1</v>
      </c>
      <c r="L6" s="35" t="s">
        <v>45</v>
      </c>
      <c r="M6" s="34"/>
      <c r="N6" s="110" t="s">
        <v>61</v>
      </c>
      <c r="O6" s="111" t="s">
        <v>62</v>
      </c>
      <c r="P6" s="36" t="s">
        <v>66</v>
      </c>
      <c r="Q6" s="12"/>
    </row>
    <row r="7" spans="1:18" ht="24.75" customHeight="1">
      <c r="A7" s="37"/>
      <c r="B7" s="38" t="s">
        <v>48</v>
      </c>
      <c r="C7" s="38" t="s">
        <v>49</v>
      </c>
      <c r="D7" s="38" t="s">
        <v>50</v>
      </c>
      <c r="E7" s="38" t="s">
        <v>51</v>
      </c>
      <c r="F7" s="38" t="s">
        <v>52</v>
      </c>
      <c r="G7" s="38" t="s">
        <v>53</v>
      </c>
      <c r="H7" s="38" t="s">
        <v>54</v>
      </c>
      <c r="I7" s="39" t="s">
        <v>55</v>
      </c>
      <c r="J7" s="39"/>
      <c r="K7" s="40"/>
      <c r="L7" s="41"/>
      <c r="M7" s="40"/>
      <c r="N7" s="40"/>
      <c r="O7" s="14"/>
      <c r="P7" s="14"/>
    </row>
    <row r="8" spans="1:18" s="2" customFormat="1" ht="13.5" customHeight="1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3">
        <v>10</v>
      </c>
      <c r="K8" s="44"/>
      <c r="L8" s="45"/>
      <c r="M8" s="44"/>
      <c r="N8" s="44"/>
      <c r="O8" s="15"/>
      <c r="P8" s="15"/>
      <c r="Q8" s="10"/>
      <c r="R8" s="4"/>
    </row>
    <row r="9" spans="1:18">
      <c r="A9" s="46" t="s">
        <v>2</v>
      </c>
      <c r="B9" s="47">
        <v>410</v>
      </c>
      <c r="C9" s="48">
        <v>56</v>
      </c>
      <c r="D9" s="49">
        <v>55</v>
      </c>
      <c r="E9" s="50">
        <v>391</v>
      </c>
      <c r="F9" s="51">
        <f>F44</f>
        <v>6078.5</v>
      </c>
      <c r="G9" s="52">
        <f>G44</f>
        <v>9117.75</v>
      </c>
      <c r="H9" s="53">
        <f>H44</f>
        <v>12157</v>
      </c>
      <c r="I9" s="54">
        <f>(C9*F9+D9*G9+E9*H9)*12</f>
        <v>67143111</v>
      </c>
      <c r="J9" s="55">
        <v>22572672</v>
      </c>
      <c r="K9" s="56">
        <f>I9-J9</f>
        <v>44570439</v>
      </c>
      <c r="L9" s="57">
        <f>ROUND(K9*13%,0)</f>
        <v>5794157</v>
      </c>
      <c r="M9" s="57">
        <v>30.766270749476828</v>
      </c>
      <c r="N9" s="56">
        <v>17971965</v>
      </c>
      <c r="O9" s="54">
        <v>2685466</v>
      </c>
      <c r="P9" s="54">
        <f>N9+O9</f>
        <v>20657431</v>
      </c>
      <c r="Q9" s="58">
        <v>1.4E-2</v>
      </c>
      <c r="R9" s="13">
        <v>289204</v>
      </c>
    </row>
    <row r="10" spans="1:18">
      <c r="A10" s="46" t="s">
        <v>3</v>
      </c>
      <c r="B10" s="47">
        <v>249</v>
      </c>
      <c r="C10" s="48">
        <v>36</v>
      </c>
      <c r="D10" s="59">
        <v>35</v>
      </c>
      <c r="E10" s="60">
        <v>250</v>
      </c>
      <c r="F10" s="51">
        <f>F44</f>
        <v>6078.5</v>
      </c>
      <c r="G10" s="52">
        <f>G44</f>
        <v>9117.75</v>
      </c>
      <c r="H10" s="53">
        <f>H44</f>
        <v>12157</v>
      </c>
      <c r="I10" s="54">
        <f t="shared" ref="I10:I36" si="0">(C10*F10+D10*G10+E10*H10)*12</f>
        <v>42926367</v>
      </c>
      <c r="J10" s="55">
        <v>15141339</v>
      </c>
      <c r="K10" s="56">
        <f t="shared" ref="K10:K36" si="1">I10-J10</f>
        <v>27785028</v>
      </c>
      <c r="L10" s="57">
        <f t="shared" ref="L10:L36" si="2">ROUND(K10*13%,0)</f>
        <v>3612054</v>
      </c>
      <c r="M10" s="57">
        <v>30.766270749476828</v>
      </c>
      <c r="N10" s="56">
        <v>11489952</v>
      </c>
      <c r="O10" s="54">
        <v>1716889</v>
      </c>
      <c r="P10" s="54">
        <f t="shared" ref="P10:P36" si="3">N10+O10</f>
        <v>13206841</v>
      </c>
      <c r="Q10" s="58">
        <v>1.4E-2</v>
      </c>
      <c r="R10" s="13">
        <v>184896</v>
      </c>
    </row>
    <row r="11" spans="1:18">
      <c r="A11" s="46" t="s">
        <v>4</v>
      </c>
      <c r="B11" s="47">
        <v>531</v>
      </c>
      <c r="C11" s="48">
        <v>66</v>
      </c>
      <c r="D11" s="59">
        <v>65</v>
      </c>
      <c r="E11" s="60">
        <v>458</v>
      </c>
      <c r="F11" s="51">
        <f>F44</f>
        <v>6078.5</v>
      </c>
      <c r="G11" s="52">
        <f>G44</f>
        <v>9117.75</v>
      </c>
      <c r="H11" s="53">
        <f>H44</f>
        <v>12157</v>
      </c>
      <c r="I11" s="54">
        <f t="shared" si="0"/>
        <v>78740889</v>
      </c>
      <c r="J11" s="55">
        <v>29075087</v>
      </c>
      <c r="K11" s="56">
        <f t="shared" si="1"/>
        <v>49665802</v>
      </c>
      <c r="L11" s="57">
        <f t="shared" si="2"/>
        <v>6456554</v>
      </c>
      <c r="M11" s="57">
        <v>30.766270749476828</v>
      </c>
      <c r="N11" s="56">
        <v>21076302</v>
      </c>
      <c r="O11" s="54">
        <v>3149333</v>
      </c>
      <c r="P11" s="54">
        <f t="shared" si="3"/>
        <v>24225635</v>
      </c>
      <c r="Q11" s="58">
        <v>1.4E-2</v>
      </c>
      <c r="R11" s="13">
        <v>339159</v>
      </c>
    </row>
    <row r="12" spans="1:18">
      <c r="A12" s="46" t="s">
        <v>5</v>
      </c>
      <c r="B12" s="47">
        <v>393</v>
      </c>
      <c r="C12" s="48">
        <v>45</v>
      </c>
      <c r="D12" s="59">
        <v>44</v>
      </c>
      <c r="E12" s="60">
        <v>312</v>
      </c>
      <c r="F12" s="51">
        <f>F44</f>
        <v>6078.5</v>
      </c>
      <c r="G12" s="52">
        <f>G44</f>
        <v>9117.75</v>
      </c>
      <c r="H12" s="53">
        <f>H44</f>
        <v>12157</v>
      </c>
      <c r="I12" s="54">
        <f t="shared" si="0"/>
        <v>53612370</v>
      </c>
      <c r="J12" s="55">
        <v>19367910</v>
      </c>
      <c r="K12" s="56">
        <f t="shared" si="1"/>
        <v>34244460</v>
      </c>
      <c r="L12" s="57">
        <f t="shared" si="2"/>
        <v>4451780</v>
      </c>
      <c r="M12" s="57">
        <v>30.766270749476828</v>
      </c>
      <c r="N12" s="56">
        <v>14350238</v>
      </c>
      <c r="O12" s="54">
        <v>2144289</v>
      </c>
      <c r="P12" s="54">
        <f t="shared" si="3"/>
        <v>16494527</v>
      </c>
      <c r="Q12" s="58">
        <v>1.4E-2</v>
      </c>
      <c r="R12" s="13">
        <v>230923</v>
      </c>
    </row>
    <row r="13" spans="1:18">
      <c r="A13" s="46" t="s">
        <v>6</v>
      </c>
      <c r="B13" s="47">
        <v>336</v>
      </c>
      <c r="C13" s="48">
        <v>25</v>
      </c>
      <c r="D13" s="61">
        <v>24</v>
      </c>
      <c r="E13" s="62">
        <v>172</v>
      </c>
      <c r="F13" s="51">
        <f>F44</f>
        <v>6078.5</v>
      </c>
      <c r="G13" s="52">
        <f>G44</f>
        <v>9117.75</v>
      </c>
      <c r="H13" s="53">
        <f>H44</f>
        <v>12157</v>
      </c>
      <c r="I13" s="54">
        <f t="shared" si="0"/>
        <v>29541510</v>
      </c>
      <c r="J13" s="55">
        <v>14909110</v>
      </c>
      <c r="K13" s="56">
        <f t="shared" si="1"/>
        <v>14632400</v>
      </c>
      <c r="L13" s="57">
        <f t="shared" si="2"/>
        <v>1902212</v>
      </c>
      <c r="M13" s="57">
        <v>30.766270749476828</v>
      </c>
      <c r="N13" s="56">
        <v>7907274</v>
      </c>
      <c r="O13" s="54">
        <v>1181547</v>
      </c>
      <c r="P13" s="54">
        <f t="shared" si="3"/>
        <v>9088821</v>
      </c>
      <c r="Q13" s="58">
        <v>1.4E-2</v>
      </c>
      <c r="R13" s="13">
        <v>127243</v>
      </c>
    </row>
    <row r="14" spans="1:18">
      <c r="A14" s="46" t="s">
        <v>7</v>
      </c>
      <c r="B14" s="47">
        <v>441</v>
      </c>
      <c r="C14" s="48">
        <v>43</v>
      </c>
      <c r="D14" s="61">
        <v>42</v>
      </c>
      <c r="E14" s="62">
        <v>302</v>
      </c>
      <c r="F14" s="51">
        <f>F44</f>
        <v>6078.5</v>
      </c>
      <c r="G14" s="52">
        <f>G44</f>
        <v>9117.75</v>
      </c>
      <c r="H14" s="53">
        <f>H44</f>
        <v>12157</v>
      </c>
      <c r="I14" s="54">
        <f t="shared" si="0"/>
        <v>51788820</v>
      </c>
      <c r="J14" s="55">
        <v>21504417</v>
      </c>
      <c r="K14" s="56">
        <f t="shared" si="1"/>
        <v>30284403</v>
      </c>
      <c r="L14" s="57">
        <f t="shared" si="2"/>
        <v>3936972</v>
      </c>
      <c r="M14" s="57">
        <v>30.766270749476828</v>
      </c>
      <c r="N14" s="56">
        <v>13862135</v>
      </c>
      <c r="O14" s="54">
        <v>2071354</v>
      </c>
      <c r="P14" s="54">
        <f t="shared" si="3"/>
        <v>15933489</v>
      </c>
      <c r="Q14" s="58">
        <v>1.4E-2</v>
      </c>
      <c r="R14" s="13">
        <v>223069</v>
      </c>
    </row>
    <row r="15" spans="1:18">
      <c r="A15" s="46" t="s">
        <v>8</v>
      </c>
      <c r="B15" s="47">
        <v>565</v>
      </c>
      <c r="C15" s="48">
        <v>91</v>
      </c>
      <c r="D15" s="61">
        <v>89</v>
      </c>
      <c r="E15" s="62">
        <v>628</v>
      </c>
      <c r="F15" s="51">
        <f>F44</f>
        <v>6078.5</v>
      </c>
      <c r="G15" s="52">
        <f>G44</f>
        <v>9117.75</v>
      </c>
      <c r="H15" s="53">
        <f>H44</f>
        <v>12157</v>
      </c>
      <c r="I15" s="54">
        <f t="shared" si="0"/>
        <v>107990631</v>
      </c>
      <c r="J15" s="55">
        <v>37295998</v>
      </c>
      <c r="K15" s="56">
        <f t="shared" si="1"/>
        <v>70694633</v>
      </c>
      <c r="L15" s="57">
        <f t="shared" si="2"/>
        <v>9190302</v>
      </c>
      <c r="M15" s="57">
        <v>30.766270749476828</v>
      </c>
      <c r="N15" s="56">
        <v>28905480</v>
      </c>
      <c r="O15" s="54">
        <v>4319210</v>
      </c>
      <c r="P15" s="54">
        <f t="shared" si="3"/>
        <v>33224690</v>
      </c>
      <c r="Q15" s="58">
        <v>1.4E-2</v>
      </c>
      <c r="R15" s="13">
        <v>465146</v>
      </c>
    </row>
    <row r="16" spans="1:18">
      <c r="A16" s="46" t="s">
        <v>9</v>
      </c>
      <c r="B16" s="47">
        <v>346</v>
      </c>
      <c r="C16" s="48">
        <v>40</v>
      </c>
      <c r="D16" s="61">
        <v>39</v>
      </c>
      <c r="E16" s="62">
        <v>277</v>
      </c>
      <c r="F16" s="51">
        <f>F44</f>
        <v>6078.5</v>
      </c>
      <c r="G16" s="52">
        <f>G44</f>
        <v>9117.75</v>
      </c>
      <c r="H16" s="53">
        <f>H44</f>
        <v>12157</v>
      </c>
      <c r="I16" s="54">
        <f t="shared" si="0"/>
        <v>47594655</v>
      </c>
      <c r="J16" s="55">
        <v>18624776</v>
      </c>
      <c r="K16" s="56">
        <f t="shared" si="1"/>
        <v>28969879</v>
      </c>
      <c r="L16" s="57">
        <f t="shared" si="2"/>
        <v>3766084</v>
      </c>
      <c r="M16" s="57">
        <v>30.766270749476828</v>
      </c>
      <c r="N16" s="56">
        <v>12739497</v>
      </c>
      <c r="O16" s="54">
        <v>1903603</v>
      </c>
      <c r="P16" s="54">
        <f t="shared" si="3"/>
        <v>14643100</v>
      </c>
      <c r="Q16" s="58">
        <v>1.4E-2</v>
      </c>
      <c r="R16" s="13">
        <v>205003</v>
      </c>
    </row>
    <row r="17" spans="1:18">
      <c r="A17" s="46" t="s">
        <v>10</v>
      </c>
      <c r="B17" s="47">
        <v>145</v>
      </c>
      <c r="C17" s="48">
        <v>32</v>
      </c>
      <c r="D17" s="59">
        <v>31</v>
      </c>
      <c r="E17" s="60">
        <v>220</v>
      </c>
      <c r="F17" s="51">
        <f>F44</f>
        <v>6078.5</v>
      </c>
      <c r="G17" s="52">
        <f>G44</f>
        <v>9117.75</v>
      </c>
      <c r="H17" s="53">
        <f>H44</f>
        <v>12157</v>
      </c>
      <c r="I17" s="54">
        <f t="shared" si="0"/>
        <v>37820427</v>
      </c>
      <c r="J17" s="55">
        <v>12354590</v>
      </c>
      <c r="K17" s="56">
        <f t="shared" si="1"/>
        <v>25465837</v>
      </c>
      <c r="L17" s="57">
        <f t="shared" si="2"/>
        <v>3310559</v>
      </c>
      <c r="M17" s="57">
        <v>30.766270749476828</v>
      </c>
      <c r="N17" s="56">
        <v>10123263</v>
      </c>
      <c r="O17" s="54">
        <v>1512672</v>
      </c>
      <c r="P17" s="54">
        <f t="shared" si="3"/>
        <v>11635935</v>
      </c>
      <c r="Q17" s="58">
        <v>1.4E-2</v>
      </c>
      <c r="R17" s="13">
        <v>162903</v>
      </c>
    </row>
    <row r="18" spans="1:18">
      <c r="A18" s="46" t="s">
        <v>11</v>
      </c>
      <c r="B18" s="47">
        <v>400</v>
      </c>
      <c r="C18" s="48">
        <v>60</v>
      </c>
      <c r="D18" s="61">
        <v>58</v>
      </c>
      <c r="E18" s="61">
        <v>412</v>
      </c>
      <c r="F18" s="51">
        <f>F44</f>
        <v>6078.5</v>
      </c>
      <c r="G18" s="52">
        <f>G44</f>
        <v>9117.75</v>
      </c>
      <c r="H18" s="53">
        <f>H44</f>
        <v>12157</v>
      </c>
      <c r="I18" s="54">
        <f t="shared" si="0"/>
        <v>70826682</v>
      </c>
      <c r="J18" s="55">
        <v>24802071</v>
      </c>
      <c r="K18" s="56">
        <f t="shared" si="1"/>
        <v>46024611</v>
      </c>
      <c r="L18" s="57">
        <f t="shared" si="2"/>
        <v>5983199</v>
      </c>
      <c r="M18" s="57">
        <v>30.766270749476828</v>
      </c>
      <c r="N18" s="56">
        <v>18957934</v>
      </c>
      <c r="O18" s="54">
        <v>2832795</v>
      </c>
      <c r="P18" s="54">
        <f t="shared" si="3"/>
        <v>21790729</v>
      </c>
      <c r="Q18" s="58">
        <v>1.4E-2</v>
      </c>
      <c r="R18" s="13">
        <v>305070</v>
      </c>
    </row>
    <row r="19" spans="1:18">
      <c r="A19" s="46" t="s">
        <v>12</v>
      </c>
      <c r="B19" s="47">
        <v>1138</v>
      </c>
      <c r="C19" s="48">
        <v>209</v>
      </c>
      <c r="D19" s="63">
        <v>204</v>
      </c>
      <c r="E19" s="64">
        <v>1447</v>
      </c>
      <c r="F19" s="51">
        <f>F44</f>
        <v>6078.5</v>
      </c>
      <c r="G19" s="52">
        <f>G44</f>
        <v>9117.75</v>
      </c>
      <c r="H19" s="53">
        <f>H44</f>
        <v>12157</v>
      </c>
      <c r="I19" s="54">
        <f t="shared" si="0"/>
        <v>248659278</v>
      </c>
      <c r="J19" s="55">
        <v>74452659</v>
      </c>
      <c r="K19" s="56">
        <f t="shared" si="1"/>
        <v>174206619</v>
      </c>
      <c r="L19" s="57">
        <f t="shared" si="2"/>
        <v>22646860</v>
      </c>
      <c r="M19" s="57">
        <v>30.766270749476828</v>
      </c>
      <c r="N19" s="56">
        <v>66557773</v>
      </c>
      <c r="O19" s="54">
        <v>9945414</v>
      </c>
      <c r="P19" s="54">
        <f t="shared" si="3"/>
        <v>76503187</v>
      </c>
      <c r="Q19" s="58">
        <v>1.4E-2</v>
      </c>
      <c r="R19" s="13">
        <v>1071045</v>
      </c>
    </row>
    <row r="20" spans="1:18">
      <c r="A20" s="46" t="s">
        <v>13</v>
      </c>
      <c r="B20" s="47">
        <v>300</v>
      </c>
      <c r="C20" s="48">
        <v>48</v>
      </c>
      <c r="D20" s="59">
        <v>47</v>
      </c>
      <c r="E20" s="60">
        <v>334</v>
      </c>
      <c r="F20" s="51">
        <f>F44</f>
        <v>6078.5</v>
      </c>
      <c r="G20" s="52">
        <f>G44</f>
        <v>9117.75</v>
      </c>
      <c r="H20" s="53">
        <f>H44</f>
        <v>12157</v>
      </c>
      <c r="I20" s="54">
        <f t="shared" si="0"/>
        <v>57368883</v>
      </c>
      <c r="J20" s="55">
        <v>20854176</v>
      </c>
      <c r="K20" s="56">
        <f t="shared" si="1"/>
        <v>36514707</v>
      </c>
      <c r="L20" s="57">
        <f t="shared" si="2"/>
        <v>4746912</v>
      </c>
      <c r="M20" s="57">
        <v>30.766270749476828</v>
      </c>
      <c r="N20" s="56">
        <v>15355731</v>
      </c>
      <c r="O20" s="54">
        <v>2294535</v>
      </c>
      <c r="P20" s="54">
        <f t="shared" si="3"/>
        <v>17650266</v>
      </c>
      <c r="Q20" s="58">
        <v>1.4E-2</v>
      </c>
      <c r="R20" s="13">
        <v>247104</v>
      </c>
    </row>
    <row r="21" spans="1:18">
      <c r="A21" s="46" t="s">
        <v>14</v>
      </c>
      <c r="B21" s="47">
        <v>448</v>
      </c>
      <c r="C21" s="48">
        <v>46</v>
      </c>
      <c r="D21" s="61">
        <v>44</v>
      </c>
      <c r="E21" s="62">
        <v>316</v>
      </c>
      <c r="F21" s="51">
        <f>F44</f>
        <v>6078.5</v>
      </c>
      <c r="G21" s="52">
        <f>G44</f>
        <v>9117.75</v>
      </c>
      <c r="H21" s="53">
        <f>H44</f>
        <v>12157</v>
      </c>
      <c r="I21" s="54">
        <f t="shared" si="0"/>
        <v>54268848</v>
      </c>
      <c r="J21" s="55">
        <v>21690201</v>
      </c>
      <c r="K21" s="56">
        <f t="shared" si="1"/>
        <v>32578647</v>
      </c>
      <c r="L21" s="57">
        <f t="shared" si="2"/>
        <v>4235224</v>
      </c>
      <c r="M21" s="57">
        <v>30.766270749476828</v>
      </c>
      <c r="N21" s="56">
        <v>14525956</v>
      </c>
      <c r="O21" s="54">
        <v>2170545</v>
      </c>
      <c r="P21" s="54">
        <f t="shared" si="3"/>
        <v>16696501</v>
      </c>
      <c r="Q21" s="58">
        <v>1.4E-2</v>
      </c>
      <c r="R21" s="13">
        <v>233751</v>
      </c>
    </row>
    <row r="22" spans="1:18">
      <c r="A22" s="46" t="s">
        <v>16</v>
      </c>
      <c r="B22" s="47">
        <v>288</v>
      </c>
      <c r="C22" s="48">
        <v>30</v>
      </c>
      <c r="D22" s="65">
        <v>29</v>
      </c>
      <c r="E22" s="66">
        <v>208</v>
      </c>
      <c r="F22" s="51">
        <f>F44</f>
        <v>6078.5</v>
      </c>
      <c r="G22" s="52">
        <f>G44</f>
        <v>9117.75</v>
      </c>
      <c r="H22" s="53">
        <f>H44</f>
        <v>12157</v>
      </c>
      <c r="I22" s="54">
        <f t="shared" si="0"/>
        <v>35705109</v>
      </c>
      <c r="J22" s="55">
        <v>15605798</v>
      </c>
      <c r="K22" s="56">
        <f t="shared" si="1"/>
        <v>20099311</v>
      </c>
      <c r="L22" s="57">
        <f t="shared" si="2"/>
        <v>2612910</v>
      </c>
      <c r="M22" s="57">
        <v>30.766270749476828</v>
      </c>
      <c r="N22" s="56">
        <v>9557064</v>
      </c>
      <c r="O22" s="54">
        <v>1428067</v>
      </c>
      <c r="P22" s="54">
        <f t="shared" si="3"/>
        <v>10985131</v>
      </c>
      <c r="Q22" s="58">
        <v>1.4E-2</v>
      </c>
      <c r="R22" s="13">
        <v>153792</v>
      </c>
    </row>
    <row r="23" spans="1:18">
      <c r="A23" s="46" t="s">
        <v>15</v>
      </c>
      <c r="B23" s="47">
        <v>429</v>
      </c>
      <c r="C23" s="48">
        <v>55</v>
      </c>
      <c r="D23" s="59">
        <v>54</v>
      </c>
      <c r="E23" s="60">
        <v>383</v>
      </c>
      <c r="F23" s="51">
        <f>F44</f>
        <v>6078.5</v>
      </c>
      <c r="G23" s="52">
        <f>G44</f>
        <v>9117.75</v>
      </c>
      <c r="H23" s="53">
        <f>H44</f>
        <v>12157</v>
      </c>
      <c r="I23" s="54">
        <f t="shared" si="0"/>
        <v>65793684</v>
      </c>
      <c r="J23" s="55">
        <v>24198275</v>
      </c>
      <c r="K23" s="56">
        <f t="shared" si="1"/>
        <v>41595409</v>
      </c>
      <c r="L23" s="57">
        <f t="shared" si="2"/>
        <v>5407403</v>
      </c>
      <c r="M23" s="57">
        <v>30.766270749476828</v>
      </c>
      <c r="N23" s="56">
        <v>17610769</v>
      </c>
      <c r="O23" s="54">
        <v>2631494</v>
      </c>
      <c r="P23" s="54">
        <f t="shared" si="3"/>
        <v>20242263</v>
      </c>
      <c r="Q23" s="58">
        <v>1.4E-2</v>
      </c>
      <c r="R23" s="13">
        <v>283392</v>
      </c>
    </row>
    <row r="24" spans="1:18">
      <c r="A24" s="46" t="s">
        <v>17</v>
      </c>
      <c r="B24" s="47">
        <v>1114</v>
      </c>
      <c r="C24" s="48">
        <v>96</v>
      </c>
      <c r="D24" s="59">
        <v>94</v>
      </c>
      <c r="E24" s="60">
        <v>665</v>
      </c>
      <c r="F24" s="51">
        <f>F44</f>
        <v>6078.5</v>
      </c>
      <c r="G24" s="52">
        <f>G44</f>
        <v>9117.75</v>
      </c>
      <c r="H24" s="53">
        <f>H44</f>
        <v>12157</v>
      </c>
      <c r="I24" s="54">
        <f t="shared" si="0"/>
        <v>114300114</v>
      </c>
      <c r="J24" s="55">
        <v>54109387</v>
      </c>
      <c r="K24" s="56">
        <f t="shared" si="1"/>
        <v>60190727</v>
      </c>
      <c r="L24" s="57">
        <f t="shared" si="2"/>
        <v>7824795</v>
      </c>
      <c r="M24" s="57">
        <v>30.766270749476828</v>
      </c>
      <c r="N24" s="56">
        <v>30594318</v>
      </c>
      <c r="O24" s="54">
        <v>4571565</v>
      </c>
      <c r="P24" s="54">
        <f t="shared" si="3"/>
        <v>35165883</v>
      </c>
      <c r="Q24" s="58">
        <v>1.4E-2</v>
      </c>
      <c r="R24" s="13">
        <v>492322</v>
      </c>
    </row>
    <row r="25" spans="1:18">
      <c r="A25" s="46" t="s">
        <v>18</v>
      </c>
      <c r="B25" s="47">
        <v>691</v>
      </c>
      <c r="C25" s="48">
        <v>93</v>
      </c>
      <c r="D25" s="61">
        <v>90</v>
      </c>
      <c r="E25" s="62">
        <v>641</v>
      </c>
      <c r="F25" s="51">
        <f>F44</f>
        <v>6078.5</v>
      </c>
      <c r="G25" s="52">
        <f>G44</f>
        <v>9117.75</v>
      </c>
      <c r="H25" s="53">
        <f>H44</f>
        <v>12157</v>
      </c>
      <c r="I25" s="54">
        <f t="shared" si="0"/>
        <v>110142420</v>
      </c>
      <c r="J25" s="55">
        <v>39478952</v>
      </c>
      <c r="K25" s="56">
        <f t="shared" si="1"/>
        <v>70663468</v>
      </c>
      <c r="L25" s="57">
        <f t="shared" si="2"/>
        <v>9186251</v>
      </c>
      <c r="M25" s="57">
        <v>30.766270749476828</v>
      </c>
      <c r="N25" s="56">
        <v>29481442</v>
      </c>
      <c r="O25" s="54">
        <v>4405273</v>
      </c>
      <c r="P25" s="54">
        <f t="shared" si="3"/>
        <v>33886715</v>
      </c>
      <c r="Q25" s="58">
        <v>1.4E-2</v>
      </c>
      <c r="R25" s="13">
        <v>474414</v>
      </c>
    </row>
    <row r="26" spans="1:18">
      <c r="A26" s="46" t="s">
        <v>20</v>
      </c>
      <c r="B26" s="47">
        <v>441</v>
      </c>
      <c r="C26" s="48">
        <v>47</v>
      </c>
      <c r="D26" s="59">
        <v>46</v>
      </c>
      <c r="E26" s="60">
        <v>329</v>
      </c>
      <c r="F26" s="51">
        <f>F44</f>
        <v>6078.5</v>
      </c>
      <c r="G26" s="52">
        <f>G44</f>
        <v>9117.75</v>
      </c>
      <c r="H26" s="53">
        <f>H44</f>
        <v>12157</v>
      </c>
      <c r="I26" s="54">
        <f t="shared" si="0"/>
        <v>56457108</v>
      </c>
      <c r="J26" s="55">
        <v>21179297</v>
      </c>
      <c r="K26" s="56">
        <f t="shared" si="1"/>
        <v>35277811</v>
      </c>
      <c r="L26" s="57">
        <f t="shared" si="2"/>
        <v>4586115</v>
      </c>
      <c r="M26" s="57">
        <v>30.766270749476828</v>
      </c>
      <c r="N26" s="56">
        <v>15111680</v>
      </c>
      <c r="O26" s="54">
        <v>2258067</v>
      </c>
      <c r="P26" s="54">
        <f t="shared" si="3"/>
        <v>17369747</v>
      </c>
      <c r="Q26" s="58">
        <v>1.4E-2</v>
      </c>
      <c r="R26" s="13">
        <v>243176</v>
      </c>
    </row>
    <row r="27" spans="1:18">
      <c r="A27" s="46" t="s">
        <v>19</v>
      </c>
      <c r="B27" s="47">
        <v>469</v>
      </c>
      <c r="C27" s="48">
        <v>44</v>
      </c>
      <c r="D27" s="61">
        <v>43</v>
      </c>
      <c r="E27" s="62">
        <v>305</v>
      </c>
      <c r="F27" s="51">
        <f>F44</f>
        <v>6078.5</v>
      </c>
      <c r="G27" s="52">
        <f>G44</f>
        <v>9117.75</v>
      </c>
      <c r="H27" s="53">
        <f>H44</f>
        <v>12157</v>
      </c>
      <c r="I27" s="54">
        <f t="shared" si="0"/>
        <v>52408827</v>
      </c>
      <c r="J27" s="55">
        <v>24198275</v>
      </c>
      <c r="K27" s="56">
        <f t="shared" si="1"/>
        <v>28210552</v>
      </c>
      <c r="L27" s="57">
        <f t="shared" si="2"/>
        <v>3667372</v>
      </c>
      <c r="M27" s="57">
        <v>30.766270749476828</v>
      </c>
      <c r="N27" s="56">
        <v>14028091</v>
      </c>
      <c r="O27" s="54">
        <v>2096151</v>
      </c>
      <c r="P27" s="54">
        <f t="shared" si="3"/>
        <v>16124242</v>
      </c>
      <c r="Q27" s="58">
        <v>1.4E-2</v>
      </c>
      <c r="R27" s="13">
        <v>225739</v>
      </c>
    </row>
    <row r="28" spans="1:18">
      <c r="A28" s="46" t="s">
        <v>21</v>
      </c>
      <c r="B28" s="47">
        <v>681</v>
      </c>
      <c r="C28" s="48">
        <v>78</v>
      </c>
      <c r="D28" s="61">
        <v>76</v>
      </c>
      <c r="E28" s="62">
        <v>540</v>
      </c>
      <c r="F28" s="51">
        <f>F44</f>
        <v>6078.5</v>
      </c>
      <c r="G28" s="52">
        <f>G44</f>
        <v>9117.75</v>
      </c>
      <c r="H28" s="53">
        <f>H44</f>
        <v>12157</v>
      </c>
      <c r="I28" s="54">
        <f t="shared" si="0"/>
        <v>92782224</v>
      </c>
      <c r="J28" s="55">
        <v>34137682</v>
      </c>
      <c r="K28" s="56">
        <f t="shared" si="1"/>
        <v>58644542</v>
      </c>
      <c r="L28" s="57">
        <f t="shared" si="2"/>
        <v>7623790</v>
      </c>
      <c r="M28" s="57">
        <v>30.766270749476828</v>
      </c>
      <c r="N28" s="56">
        <v>24834698</v>
      </c>
      <c r="O28" s="54">
        <v>3710932</v>
      </c>
      <c r="P28" s="54">
        <f t="shared" si="3"/>
        <v>28545630</v>
      </c>
      <c r="Q28" s="58">
        <v>1.4E-2</v>
      </c>
      <c r="R28" s="13">
        <v>399639</v>
      </c>
    </row>
    <row r="29" spans="1:18">
      <c r="A29" s="46" t="s">
        <v>22</v>
      </c>
      <c r="B29" s="47">
        <v>536</v>
      </c>
      <c r="C29" s="48">
        <v>57</v>
      </c>
      <c r="D29" s="61">
        <v>56</v>
      </c>
      <c r="E29" s="62">
        <v>394</v>
      </c>
      <c r="F29" s="51">
        <f>F44</f>
        <v>6078.5</v>
      </c>
      <c r="G29" s="52">
        <f>G44</f>
        <v>9117.75</v>
      </c>
      <c r="H29" s="53">
        <f>H44</f>
        <v>12157</v>
      </c>
      <c r="I29" s="54">
        <f t="shared" si="0"/>
        <v>67763118</v>
      </c>
      <c r="J29" s="55">
        <v>27403037</v>
      </c>
      <c r="K29" s="56">
        <f t="shared" si="1"/>
        <v>40360081</v>
      </c>
      <c r="L29" s="57">
        <f t="shared" si="2"/>
        <v>5246811</v>
      </c>
      <c r="M29" s="57">
        <v>30.766270749476828</v>
      </c>
      <c r="N29" s="56">
        <v>18137920</v>
      </c>
      <c r="O29" s="54">
        <v>2710264</v>
      </c>
      <c r="P29" s="54">
        <f t="shared" si="3"/>
        <v>20848184</v>
      </c>
      <c r="Q29" s="58">
        <v>1.4E-2</v>
      </c>
      <c r="R29" s="13">
        <v>291875</v>
      </c>
    </row>
    <row r="30" spans="1:18">
      <c r="A30" s="46" t="s">
        <v>23</v>
      </c>
      <c r="B30" s="47">
        <v>505</v>
      </c>
      <c r="C30" s="48">
        <v>51</v>
      </c>
      <c r="D30" s="61">
        <v>50</v>
      </c>
      <c r="E30" s="62">
        <v>356</v>
      </c>
      <c r="F30" s="51">
        <f>F44</f>
        <v>6078.5</v>
      </c>
      <c r="G30" s="52">
        <f>G44</f>
        <v>9117.75</v>
      </c>
      <c r="H30" s="53">
        <f>H44</f>
        <v>12157</v>
      </c>
      <c r="I30" s="54">
        <f t="shared" si="0"/>
        <v>61125396</v>
      </c>
      <c r="J30" s="55">
        <v>24430505</v>
      </c>
      <c r="K30" s="56">
        <f t="shared" si="1"/>
        <v>36694891</v>
      </c>
      <c r="L30" s="57">
        <f t="shared" si="2"/>
        <v>4770336</v>
      </c>
      <c r="M30" s="57">
        <v>30.766270749476828</v>
      </c>
      <c r="N30" s="56">
        <v>16361224</v>
      </c>
      <c r="O30" s="54">
        <v>2444781</v>
      </c>
      <c r="P30" s="54">
        <f t="shared" si="3"/>
        <v>18806005</v>
      </c>
      <c r="Q30" s="58">
        <v>1.4E-2</v>
      </c>
      <c r="R30" s="13">
        <v>263284</v>
      </c>
    </row>
    <row r="31" spans="1:18">
      <c r="A31" s="46" t="s">
        <v>24</v>
      </c>
      <c r="B31" s="47">
        <v>719</v>
      </c>
      <c r="C31" s="48">
        <v>91</v>
      </c>
      <c r="D31" s="59">
        <v>89</v>
      </c>
      <c r="E31" s="60">
        <v>628</v>
      </c>
      <c r="F31" s="51">
        <f>F44</f>
        <v>6078.5</v>
      </c>
      <c r="G31" s="52">
        <f>G44</f>
        <v>9117.75</v>
      </c>
      <c r="H31" s="53">
        <f>H44</f>
        <v>12157</v>
      </c>
      <c r="I31" s="54">
        <f t="shared" si="0"/>
        <v>107990631</v>
      </c>
      <c r="J31" s="55">
        <v>39618289</v>
      </c>
      <c r="K31" s="56">
        <f t="shared" si="1"/>
        <v>68372342</v>
      </c>
      <c r="L31" s="57">
        <f t="shared" si="2"/>
        <v>8888404</v>
      </c>
      <c r="M31" s="57">
        <v>30.766270749476828</v>
      </c>
      <c r="N31" s="56">
        <v>28905480</v>
      </c>
      <c r="O31" s="54">
        <v>4319210</v>
      </c>
      <c r="P31" s="54">
        <f t="shared" si="3"/>
        <v>33224690</v>
      </c>
      <c r="Q31" s="58">
        <v>1.4E-2</v>
      </c>
      <c r="R31" s="13">
        <v>465146</v>
      </c>
    </row>
    <row r="32" spans="1:18">
      <c r="A32" s="46" t="s">
        <v>25</v>
      </c>
      <c r="B32" s="47">
        <v>377</v>
      </c>
      <c r="C32" s="48">
        <v>45</v>
      </c>
      <c r="D32" s="59">
        <v>44</v>
      </c>
      <c r="E32" s="60">
        <v>313</v>
      </c>
      <c r="F32" s="51">
        <f>F44</f>
        <v>6078.5</v>
      </c>
      <c r="G32" s="52">
        <f>G44</f>
        <v>9117.75</v>
      </c>
      <c r="H32" s="53">
        <f>H44</f>
        <v>12157</v>
      </c>
      <c r="I32" s="54">
        <f t="shared" si="0"/>
        <v>53758254</v>
      </c>
      <c r="J32" s="55">
        <v>19460801</v>
      </c>
      <c r="K32" s="56">
        <f t="shared" si="1"/>
        <v>34297453</v>
      </c>
      <c r="L32" s="57">
        <f t="shared" si="2"/>
        <v>4458669</v>
      </c>
      <c r="M32" s="57">
        <v>30.766270749476828</v>
      </c>
      <c r="N32" s="56">
        <v>14389287</v>
      </c>
      <c r="O32" s="54">
        <v>2150123</v>
      </c>
      <c r="P32" s="54">
        <f t="shared" si="3"/>
        <v>16539410</v>
      </c>
      <c r="Q32" s="58">
        <v>1.4E-2</v>
      </c>
      <c r="R32" s="13">
        <v>231552</v>
      </c>
    </row>
    <row r="33" spans="1:20">
      <c r="A33" s="46" t="s">
        <v>26</v>
      </c>
      <c r="B33" s="47">
        <v>642</v>
      </c>
      <c r="C33" s="48">
        <v>75</v>
      </c>
      <c r="D33" s="67">
        <v>73</v>
      </c>
      <c r="E33" s="68">
        <v>515</v>
      </c>
      <c r="F33" s="51">
        <f>F44</f>
        <v>6078.5</v>
      </c>
      <c r="G33" s="52">
        <f>G44</f>
        <v>9117.75</v>
      </c>
      <c r="H33" s="53">
        <f>H44</f>
        <v>12157</v>
      </c>
      <c r="I33" s="54">
        <f t="shared" si="0"/>
        <v>88588059</v>
      </c>
      <c r="J33" s="55">
        <v>32233403</v>
      </c>
      <c r="K33" s="56">
        <f t="shared" si="1"/>
        <v>56354656</v>
      </c>
      <c r="L33" s="57">
        <f t="shared" si="2"/>
        <v>7326105</v>
      </c>
      <c r="M33" s="57">
        <v>30.766270749476828</v>
      </c>
      <c r="N33" s="56">
        <v>23712061</v>
      </c>
      <c r="O33" s="54">
        <v>3543181</v>
      </c>
      <c r="P33" s="54">
        <f t="shared" si="3"/>
        <v>27255242</v>
      </c>
      <c r="Q33" s="58">
        <v>1.4E-2</v>
      </c>
      <c r="R33" s="13">
        <v>381573</v>
      </c>
    </row>
    <row r="34" spans="1:20">
      <c r="A34" s="46" t="s">
        <v>27</v>
      </c>
      <c r="B34" s="47">
        <v>269</v>
      </c>
      <c r="C34" s="48">
        <v>28</v>
      </c>
      <c r="D34" s="61">
        <v>27</v>
      </c>
      <c r="E34" s="62">
        <v>195</v>
      </c>
      <c r="F34" s="51">
        <f>F44</f>
        <v>6078.5</v>
      </c>
      <c r="G34" s="52">
        <f>G44</f>
        <v>9117.75</v>
      </c>
      <c r="H34" s="53">
        <f>H44</f>
        <v>12157</v>
      </c>
      <c r="I34" s="54">
        <f t="shared" si="0"/>
        <v>33443907</v>
      </c>
      <c r="J34" s="55">
        <v>13329952</v>
      </c>
      <c r="K34" s="56">
        <f t="shared" si="1"/>
        <v>20113955</v>
      </c>
      <c r="L34" s="57">
        <f t="shared" si="2"/>
        <v>2614814</v>
      </c>
      <c r="M34" s="57">
        <v>30.766270749476828</v>
      </c>
      <c r="N34" s="56">
        <v>8951815</v>
      </c>
      <c r="O34" s="54">
        <v>1337628</v>
      </c>
      <c r="P34" s="54">
        <f t="shared" si="3"/>
        <v>10289443</v>
      </c>
      <c r="Q34" s="58">
        <v>1.4E-2</v>
      </c>
      <c r="R34" s="13">
        <v>144052</v>
      </c>
    </row>
    <row r="35" spans="1:20">
      <c r="A35" s="46" t="s">
        <v>28</v>
      </c>
      <c r="B35" s="47">
        <v>290</v>
      </c>
      <c r="C35" s="48">
        <v>33</v>
      </c>
      <c r="D35" s="59">
        <v>32</v>
      </c>
      <c r="E35" s="60">
        <v>229</v>
      </c>
      <c r="F35" s="51">
        <f>F44</f>
        <v>6078.5</v>
      </c>
      <c r="G35" s="52">
        <f>G44</f>
        <v>9117.75</v>
      </c>
      <c r="H35" s="53">
        <f>H44</f>
        <v>12157</v>
      </c>
      <c r="I35" s="54">
        <f t="shared" si="0"/>
        <v>39315738</v>
      </c>
      <c r="J35" s="55">
        <v>16395376</v>
      </c>
      <c r="K35" s="56">
        <f t="shared" si="1"/>
        <v>22920362</v>
      </c>
      <c r="L35" s="57">
        <f t="shared" si="2"/>
        <v>2979647</v>
      </c>
      <c r="M35" s="57">
        <v>30.766270749476828</v>
      </c>
      <c r="N35" s="56">
        <v>10523508</v>
      </c>
      <c r="O35" s="54">
        <v>1572478</v>
      </c>
      <c r="P35" s="54">
        <f t="shared" si="3"/>
        <v>12095986</v>
      </c>
      <c r="Q35" s="58">
        <v>1.4E-2</v>
      </c>
      <c r="R35" s="13">
        <v>169344</v>
      </c>
    </row>
    <row r="36" spans="1:20">
      <c r="A36" s="46" t="s">
        <v>29</v>
      </c>
      <c r="B36" s="47">
        <v>358</v>
      </c>
      <c r="C36" s="48">
        <v>46</v>
      </c>
      <c r="D36" s="59">
        <v>45</v>
      </c>
      <c r="E36" s="60">
        <v>320</v>
      </c>
      <c r="F36" s="51">
        <f>F44</f>
        <v>6078.5</v>
      </c>
      <c r="G36" s="52">
        <f>G44</f>
        <v>9117.75</v>
      </c>
      <c r="H36" s="53">
        <f>H44</f>
        <v>12157</v>
      </c>
      <c r="I36" s="54">
        <f t="shared" si="0"/>
        <v>54961797</v>
      </c>
      <c r="J36" s="55">
        <v>18949897</v>
      </c>
      <c r="K36" s="56">
        <f t="shared" si="1"/>
        <v>36011900</v>
      </c>
      <c r="L36" s="57">
        <f t="shared" si="2"/>
        <v>4681547</v>
      </c>
      <c r="M36" s="57">
        <v>30.766270749476828</v>
      </c>
      <c r="N36" s="56">
        <v>14711435</v>
      </c>
      <c r="O36" s="54">
        <v>2198260</v>
      </c>
      <c r="P36" s="54">
        <f t="shared" si="3"/>
        <v>16909695</v>
      </c>
      <c r="Q36" s="58">
        <v>1.4E-2</v>
      </c>
      <c r="R36" s="13">
        <v>236736</v>
      </c>
    </row>
    <row r="37" spans="1:20" s="5" customFormat="1" ht="18" customHeight="1">
      <c r="A37" s="69" t="s">
        <v>37</v>
      </c>
      <c r="B37" s="70">
        <f>SUM(B9:B36)</f>
        <v>13511</v>
      </c>
      <c r="C37" s="71">
        <f>SUM(C9:C36)</f>
        <v>1666</v>
      </c>
      <c r="D37" s="71">
        <f>SUM(D9:D36)</f>
        <v>1625</v>
      </c>
      <c r="E37" s="71">
        <f>SUM(E9:E36)</f>
        <v>11540</v>
      </c>
      <c r="F37" s="72">
        <f>F44</f>
        <v>6078.5</v>
      </c>
      <c r="G37" s="73">
        <f>G44</f>
        <v>9117.75</v>
      </c>
      <c r="H37" s="74">
        <f>H44</f>
        <v>12157</v>
      </c>
      <c r="I37" s="75">
        <f t="shared" ref="I37:R37" si="4">SUM(I9:I36)</f>
        <v>1982818857</v>
      </c>
      <c r="J37" s="75">
        <f t="shared" si="4"/>
        <v>737373932</v>
      </c>
      <c r="K37" s="75">
        <f t="shared" si="4"/>
        <v>1245444925</v>
      </c>
      <c r="L37" s="76">
        <f t="shared" si="4"/>
        <v>161907838</v>
      </c>
      <c r="M37" s="76">
        <v>30.766270749476828</v>
      </c>
      <c r="N37" s="75">
        <f t="shared" si="4"/>
        <v>530734292</v>
      </c>
      <c r="O37" s="75">
        <f t="shared" si="4"/>
        <v>79305126</v>
      </c>
      <c r="P37" s="75">
        <f t="shared" si="4"/>
        <v>610039418</v>
      </c>
      <c r="Q37" s="58">
        <v>1.4E-2</v>
      </c>
      <c r="R37" s="75">
        <f t="shared" si="4"/>
        <v>8540552</v>
      </c>
    </row>
    <row r="38" spans="1:20" s="6" customFormat="1">
      <c r="A38" s="77" t="s">
        <v>31</v>
      </c>
      <c r="B38" s="78">
        <f t="shared" ref="B38:B42" si="5">SUM(C38:E38)</f>
        <v>1651</v>
      </c>
      <c r="C38" s="48">
        <v>186</v>
      </c>
      <c r="D38" s="79">
        <v>181</v>
      </c>
      <c r="E38" s="79">
        <v>1284</v>
      </c>
      <c r="F38" s="80">
        <f>F44</f>
        <v>6078.5</v>
      </c>
      <c r="G38" s="52">
        <f>G44</f>
        <v>9117.75</v>
      </c>
      <c r="H38" s="53">
        <f>H44</f>
        <v>12157</v>
      </c>
      <c r="I38" s="54">
        <f>(C38*F38+D38*G38+E38*H38)*12</f>
        <v>220686021</v>
      </c>
      <c r="J38" s="81">
        <v>87085924</v>
      </c>
      <c r="K38" s="82">
        <f t="shared" ref="K38:K42" si="6">I38-J38</f>
        <v>133600097</v>
      </c>
      <c r="L38" s="83">
        <f>ROUND(K38*13%,0)</f>
        <v>17368013</v>
      </c>
      <c r="M38" s="83">
        <v>30.766270749476828</v>
      </c>
      <c r="N38" s="56">
        <v>59070267</v>
      </c>
      <c r="O38" s="54">
        <v>8826592</v>
      </c>
      <c r="P38" s="54">
        <f t="shared" ref="P38:P42" si="7">N38+O38</f>
        <v>67896859</v>
      </c>
      <c r="Q38" s="58">
        <v>1.4E-2</v>
      </c>
      <c r="R38" s="13">
        <v>950556</v>
      </c>
    </row>
    <row r="39" spans="1:20" s="6" customFormat="1">
      <c r="A39" s="77" t="s">
        <v>32</v>
      </c>
      <c r="B39" s="78">
        <f t="shared" si="5"/>
        <v>10448</v>
      </c>
      <c r="C39" s="48">
        <v>1174</v>
      </c>
      <c r="D39" s="84">
        <v>1145</v>
      </c>
      <c r="E39" s="84">
        <v>8129</v>
      </c>
      <c r="F39" s="80">
        <f>F44</f>
        <v>6078.5</v>
      </c>
      <c r="G39" s="52">
        <f>G44</f>
        <v>9117.75</v>
      </c>
      <c r="H39" s="53">
        <f>H44</f>
        <v>12157</v>
      </c>
      <c r="I39" s="54">
        <f>(C39*F39+D39*G39+E39*H39)*12</f>
        <v>1396802829</v>
      </c>
      <c r="J39" s="81">
        <v>486984484</v>
      </c>
      <c r="K39" s="82">
        <f t="shared" si="6"/>
        <v>909818345</v>
      </c>
      <c r="L39" s="83">
        <f>ROUND(K39*13%,0)+4</f>
        <v>118276389</v>
      </c>
      <c r="M39" s="83">
        <v>30.766270749476828</v>
      </c>
      <c r="N39" s="56">
        <v>373877403</v>
      </c>
      <c r="O39" s="54">
        <v>55866736</v>
      </c>
      <c r="P39" s="54">
        <f t="shared" si="7"/>
        <v>429744139</v>
      </c>
      <c r="Q39" s="58">
        <v>1.4E-2</v>
      </c>
      <c r="R39" s="13">
        <v>6016418</v>
      </c>
    </row>
    <row r="40" spans="1:20" s="6" customFormat="1">
      <c r="A40" s="77" t="s">
        <v>30</v>
      </c>
      <c r="B40" s="78">
        <f t="shared" si="5"/>
        <v>422</v>
      </c>
      <c r="C40" s="48">
        <v>47</v>
      </c>
      <c r="D40" s="59">
        <v>46</v>
      </c>
      <c r="E40" s="59">
        <v>329</v>
      </c>
      <c r="F40" s="80">
        <f>F44</f>
        <v>6078.5</v>
      </c>
      <c r="G40" s="52">
        <f>G44</f>
        <v>9117.75</v>
      </c>
      <c r="H40" s="53">
        <f>H44</f>
        <v>12157</v>
      </c>
      <c r="I40" s="54">
        <f>(C40*F40+D40*G40+E40*H40)*12</f>
        <v>56457108</v>
      </c>
      <c r="J40" s="81">
        <v>22990684</v>
      </c>
      <c r="K40" s="82">
        <f t="shared" si="6"/>
        <v>33466424</v>
      </c>
      <c r="L40" s="83">
        <f>ROUND(K40*13%,0)</f>
        <v>4350635</v>
      </c>
      <c r="M40" s="83">
        <v>30.766270749476828</v>
      </c>
      <c r="N40" s="56">
        <v>15111680</v>
      </c>
      <c r="O40" s="54">
        <v>2258068</v>
      </c>
      <c r="P40" s="54">
        <f t="shared" si="7"/>
        <v>17369748</v>
      </c>
      <c r="Q40" s="58">
        <v>1.4E-2</v>
      </c>
      <c r="R40" s="13">
        <v>243176</v>
      </c>
    </row>
    <row r="41" spans="1:20" s="6" customFormat="1">
      <c r="A41" s="77" t="s">
        <v>33</v>
      </c>
      <c r="B41" s="78">
        <f t="shared" si="5"/>
        <v>477</v>
      </c>
      <c r="C41" s="48">
        <v>54</v>
      </c>
      <c r="D41" s="59">
        <v>52</v>
      </c>
      <c r="E41" s="59">
        <v>371</v>
      </c>
      <c r="F41" s="80">
        <f>F44</f>
        <v>6078.5</v>
      </c>
      <c r="G41" s="52">
        <f>G44</f>
        <v>9117.75</v>
      </c>
      <c r="H41" s="53">
        <f>H44</f>
        <v>12157</v>
      </c>
      <c r="I41" s="54">
        <f>(C41*F41+D41*G41+E41*H41)*12</f>
        <v>63751308</v>
      </c>
      <c r="J41" s="81">
        <v>22665563</v>
      </c>
      <c r="K41" s="82">
        <f t="shared" si="6"/>
        <v>41085745</v>
      </c>
      <c r="L41" s="83">
        <f>ROUND(K41*13%,0)</f>
        <v>5341147</v>
      </c>
      <c r="M41" s="83">
        <v>30.766270749476828</v>
      </c>
      <c r="N41" s="56">
        <v>17064093</v>
      </c>
      <c r="O41" s="54">
        <v>2549807</v>
      </c>
      <c r="P41" s="54">
        <f t="shared" si="7"/>
        <v>19613900</v>
      </c>
      <c r="Q41" s="58">
        <v>1.4E-2</v>
      </c>
      <c r="R41" s="13">
        <v>274595</v>
      </c>
    </row>
    <row r="42" spans="1:20" s="6" customFormat="1">
      <c r="A42" s="77" t="s">
        <v>34</v>
      </c>
      <c r="B42" s="78">
        <f t="shared" si="5"/>
        <v>502</v>
      </c>
      <c r="C42" s="48">
        <v>56</v>
      </c>
      <c r="D42" s="59">
        <v>55</v>
      </c>
      <c r="E42" s="59">
        <v>391</v>
      </c>
      <c r="F42" s="80">
        <f>F44</f>
        <v>6078.5</v>
      </c>
      <c r="G42" s="52">
        <f>G44</f>
        <v>9117.75</v>
      </c>
      <c r="H42" s="53">
        <f>H44</f>
        <v>12157</v>
      </c>
      <c r="I42" s="54">
        <f>(C42*F42+D42*G42+E42*H42)*12</f>
        <v>67143111</v>
      </c>
      <c r="J42" s="81">
        <v>23548034</v>
      </c>
      <c r="K42" s="82">
        <f t="shared" si="6"/>
        <v>43595077</v>
      </c>
      <c r="L42" s="83">
        <f>ROUND(K42*13%,0)</f>
        <v>5667360</v>
      </c>
      <c r="M42" s="83">
        <v>30.766270749476828</v>
      </c>
      <c r="N42" s="56">
        <v>17971965</v>
      </c>
      <c r="O42" s="54">
        <v>2685466</v>
      </c>
      <c r="P42" s="54">
        <f t="shared" si="7"/>
        <v>20657431</v>
      </c>
      <c r="Q42" s="58">
        <v>1.4E-2</v>
      </c>
      <c r="R42" s="13">
        <v>289204</v>
      </c>
    </row>
    <row r="43" spans="1:20" s="5" customFormat="1" ht="21" customHeight="1">
      <c r="A43" s="85" t="s">
        <v>38</v>
      </c>
      <c r="B43" s="86">
        <f>SUM(B38:B42)</f>
        <v>13500</v>
      </c>
      <c r="C43" s="71">
        <f>SUM(C38:C42)</f>
        <v>1517</v>
      </c>
      <c r="D43" s="71">
        <f>SUM(D38:D42)</f>
        <v>1479</v>
      </c>
      <c r="E43" s="71">
        <f>SUM(E38:E42)</f>
        <v>10504</v>
      </c>
      <c r="F43" s="72">
        <f>F44</f>
        <v>6078.5</v>
      </c>
      <c r="G43" s="73">
        <f>G44</f>
        <v>9117.75</v>
      </c>
      <c r="H43" s="74">
        <f>H44</f>
        <v>12157</v>
      </c>
      <c r="I43" s="75">
        <f t="shared" ref="I43:P43" si="8">SUM(I38:I42)</f>
        <v>1804840377</v>
      </c>
      <c r="J43" s="75">
        <f t="shared" si="8"/>
        <v>643274689</v>
      </c>
      <c r="K43" s="75">
        <f t="shared" si="8"/>
        <v>1161565688</v>
      </c>
      <c r="L43" s="76">
        <f t="shared" si="8"/>
        <v>151003544</v>
      </c>
      <c r="M43" s="76">
        <v>30.766270749476828</v>
      </c>
      <c r="N43" s="75">
        <f t="shared" si="8"/>
        <v>483095408</v>
      </c>
      <c r="O43" s="75">
        <f t="shared" si="8"/>
        <v>72186669</v>
      </c>
      <c r="P43" s="75">
        <f t="shared" si="8"/>
        <v>555282077</v>
      </c>
      <c r="Q43" s="58">
        <v>1.4E-2</v>
      </c>
      <c r="R43" s="75">
        <f t="shared" ref="R43" si="9">SUM(R38:R42)</f>
        <v>7773949</v>
      </c>
    </row>
    <row r="44" spans="1:20" s="7" customFormat="1" ht="19.5" customHeight="1">
      <c r="A44" s="87" t="s">
        <v>35</v>
      </c>
      <c r="B44" s="88">
        <f>B37+B43</f>
        <v>27011</v>
      </c>
      <c r="C44" s="89">
        <f>C37+C43</f>
        <v>3183</v>
      </c>
      <c r="D44" s="89">
        <f>D37+D43</f>
        <v>3104</v>
      </c>
      <c r="E44" s="89">
        <f>E37+E43</f>
        <v>22044</v>
      </c>
      <c r="F44" s="90">
        <f>H44*0.5</f>
        <v>6078.5</v>
      </c>
      <c r="G44" s="91">
        <f>H44*0.75</f>
        <v>9117.75</v>
      </c>
      <c r="H44" s="92">
        <v>12157</v>
      </c>
      <c r="I44" s="93">
        <f t="shared" ref="I44:P44" si="10">I37+I43</f>
        <v>3787659234</v>
      </c>
      <c r="J44" s="93">
        <f t="shared" si="10"/>
        <v>1380648621</v>
      </c>
      <c r="K44" s="93">
        <f t="shared" si="10"/>
        <v>2407010613</v>
      </c>
      <c r="L44" s="94">
        <f t="shared" si="10"/>
        <v>312911382</v>
      </c>
      <c r="M44" s="94">
        <v>30.766270749476828</v>
      </c>
      <c r="N44" s="93">
        <f t="shared" si="10"/>
        <v>1013829700</v>
      </c>
      <c r="O44" s="93">
        <f t="shared" si="10"/>
        <v>151491795</v>
      </c>
      <c r="P44" s="93">
        <f t="shared" si="10"/>
        <v>1165321495</v>
      </c>
      <c r="Q44" s="58">
        <v>1.4E-2</v>
      </c>
      <c r="R44" s="93">
        <f t="shared" ref="R44" si="11">R37+R43</f>
        <v>16314501</v>
      </c>
    </row>
    <row r="45" spans="1:20" ht="24" hidden="1" customHeight="1">
      <c r="A45" s="95"/>
      <c r="B45" s="95"/>
      <c r="C45" s="96"/>
      <c r="D45" s="96"/>
      <c r="E45" s="96"/>
      <c r="F45" s="95"/>
      <c r="G45" s="95"/>
      <c r="H45" s="97" t="s">
        <v>56</v>
      </c>
      <c r="I45" s="93">
        <f>N44+O44</f>
        <v>1165321495</v>
      </c>
      <c r="L45" s="98"/>
      <c r="M45" s="9">
        <v>30.766270749476828</v>
      </c>
      <c r="N45" s="9"/>
      <c r="O45" s="9" t="s">
        <v>63</v>
      </c>
    </row>
    <row r="46" spans="1:20" ht="17.25" hidden="1" customHeight="1">
      <c r="A46" s="99"/>
      <c r="B46" s="99"/>
      <c r="C46" s="100"/>
      <c r="D46" s="100"/>
      <c r="E46" s="100"/>
      <c r="F46" s="99"/>
      <c r="G46" s="99"/>
      <c r="H46" s="101"/>
      <c r="I46" s="102"/>
      <c r="L46" s="98"/>
      <c r="M46" s="98"/>
    </row>
    <row r="47" spans="1:20" ht="17.25" hidden="1" customHeight="1">
      <c r="A47" s="103" t="s">
        <v>41</v>
      </c>
      <c r="B47" s="103"/>
      <c r="C47" s="103"/>
      <c r="D47" s="103"/>
      <c r="I47" s="8"/>
      <c r="P47" s="104"/>
      <c r="Q47" s="104"/>
      <c r="R47" s="105" t="s">
        <v>40</v>
      </c>
      <c r="S47" s="105"/>
      <c r="T47" s="105"/>
    </row>
    <row r="48" spans="1:20" ht="24" hidden="1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7"/>
      <c r="N48" s="107"/>
    </row>
    <row r="49" spans="1:9">
      <c r="A49" s="108"/>
    </row>
    <row r="50" spans="1:9" ht="9" customHeight="1"/>
    <row r="51" spans="1:9" ht="19.5" customHeight="1">
      <c r="A51" s="109"/>
      <c r="B51" s="109"/>
      <c r="C51" s="109"/>
      <c r="D51" s="109"/>
      <c r="E51" s="109"/>
      <c r="F51" s="109"/>
      <c r="G51" s="109"/>
      <c r="H51" s="109"/>
      <c r="I51" s="109"/>
    </row>
    <row r="52" spans="1:9" ht="14.25" customHeight="1"/>
  </sheetData>
  <mergeCells count="26">
    <mergeCell ref="N1:P1"/>
    <mergeCell ref="R47:T47"/>
    <mergeCell ref="A4:A6"/>
    <mergeCell ref="B4:E4"/>
    <mergeCell ref="F4:H4"/>
    <mergeCell ref="I4:L4"/>
    <mergeCell ref="M5:M6"/>
    <mergeCell ref="I7:J7"/>
    <mergeCell ref="C45:E45"/>
    <mergeCell ref="A47:D47"/>
    <mergeCell ref="N5:P5"/>
    <mergeCell ref="N4:P4"/>
    <mergeCell ref="A48:L48"/>
    <mergeCell ref="A51:I51"/>
    <mergeCell ref="A2:L2"/>
    <mergeCell ref="A3:B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L5"/>
  </mergeCells>
  <pageMargins left="0.59055118110236227" right="0.19685039370078741" top="0.23622047244094491" bottom="0.19685039370078741" header="0.19685039370078741" footer="0.1968503937007874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R3020</vt:lpstr>
      <vt:lpstr>'R3020'!Область_печати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nikiforova_ni</dc:creator>
  <cp:lastModifiedBy>Zvyagina_I</cp:lastModifiedBy>
  <cp:lastPrinted>2022-10-14T14:20:35Z</cp:lastPrinted>
  <dcterms:created xsi:type="dcterms:W3CDTF">2020-07-22T12:14:38Z</dcterms:created>
  <dcterms:modified xsi:type="dcterms:W3CDTF">2022-10-14T14:20:43Z</dcterms:modified>
</cp:coreProperties>
</file>